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га Лариса\Текущие редакции приложений к бюджету 2024 года\15. после папки 1360-1 (1, 2, 2.3, 2.4, 3.1, 4, 9)\"/>
    </mc:Choice>
  </mc:AlternateContent>
  <bookViews>
    <workbookView xWindow="0" yWindow="0" windowWidth="28800" windowHeight="12300" firstSheet="1" activeTab="1"/>
  </bookViews>
  <sheets>
    <sheet name="Приложение № 2.7 (365)" sheetId="1" state="hidden" r:id="rId1"/>
    <sheet name="Приложение 2.3 (1360-1)" sheetId="3" r:id="rId2"/>
  </sheets>
  <definedNames>
    <definedName name="_xlnm.Print_Titles" localSheetId="1">'Приложение 2.3 (1360-1)'!$13:$13</definedName>
    <definedName name="_xlnm.Print_Titles" localSheetId="0">'Приложение № 2.7 (365)'!$9:$9</definedName>
    <definedName name="_xlnm.Print_Area" localSheetId="1">'Приложение 2.3 (1360-1)'!$A$1:$C$42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3" l="1"/>
  <c r="C38" i="3"/>
  <c r="C41" i="3"/>
  <c r="C40" i="3" s="1"/>
  <c r="C34" i="3"/>
  <c r="C30" i="3"/>
  <c r="C23" i="3"/>
  <c r="C18" i="3"/>
  <c r="C28" i="3" l="1"/>
  <c r="C17" i="3" l="1"/>
  <c r="C35" i="3" l="1"/>
  <c r="C22" i="3"/>
  <c r="G32" i="1"/>
  <c r="G33" i="1"/>
  <c r="G11" i="1"/>
  <c r="G15" i="1"/>
  <c r="G20" i="1"/>
  <c r="G21" i="1"/>
  <c r="G22" i="1"/>
  <c r="G24" i="1"/>
  <c r="G25" i="1"/>
  <c r="G10" i="1"/>
  <c r="C20" i="3" l="1"/>
  <c r="C29" i="1"/>
  <c r="C26" i="1" s="1"/>
  <c r="C23" i="1"/>
  <c r="C19" i="1"/>
  <c r="C18" i="1" s="1"/>
  <c r="C14" i="1"/>
  <c r="C13" i="1"/>
  <c r="C42" i="3" l="1"/>
  <c r="C12" i="1"/>
  <c r="C16" i="1"/>
  <c r="F31" i="1"/>
  <c r="G31" i="1" s="1"/>
  <c r="F28" i="1" l="1"/>
  <c r="G28" i="1" s="1"/>
  <c r="F13" i="1" l="1"/>
  <c r="G13" i="1" s="1"/>
  <c r="F29" i="1" l="1"/>
  <c r="F14" i="1"/>
  <c r="F12" i="1" l="1"/>
  <c r="G12" i="1" s="1"/>
  <c r="G14" i="1"/>
  <c r="F26" i="1"/>
  <c r="G26" i="1" s="1"/>
  <c r="G29" i="1"/>
  <c r="F23" i="1"/>
  <c r="G23" i="1" s="1"/>
  <c r="F19" i="1" l="1"/>
  <c r="F18" i="1" l="1"/>
  <c r="G19" i="1"/>
  <c r="F16" i="1" l="1"/>
  <c r="G16" i="1" s="1"/>
  <c r="G18" i="1"/>
</calcChain>
</file>

<file path=xl/sharedStrings.xml><?xml version="1.0" encoding="utf-8"?>
<sst xmlns="http://schemas.openxmlformats.org/spreadsheetml/2006/main" count="150" uniqueCount="94">
  <si>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</si>
  <si>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</si>
  <si>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</si>
  <si>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</si>
  <si>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</si>
  <si>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</si>
  <si>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</si>
  <si>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</si>
  <si>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</si>
  <si>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</si>
  <si>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</si>
  <si>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</si>
  <si>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</si>
  <si>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</si>
  <si>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</si>
  <si>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</si>
  <si>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</si>
  <si>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</si>
  <si>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</si>
  <si>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</si>
  <si>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</si>
  <si>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</si>
  <si>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</si>
  <si>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</si>
  <si>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</si>
  <si>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</si>
  <si>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</si>
  <si>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</si>
  <si>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</si>
  <si>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</si>
  <si>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</si>
  <si>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>2.2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</si>
  <si>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</si>
  <si>
    <t>3.3.1.</t>
  </si>
  <si>
    <t>3.3.2.</t>
  </si>
  <si>
    <t>Финансирование расходов по субсидированию части процентных 
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</si>
  <si>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в т. ч.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</si>
  <si>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Примечание</t>
  </si>
  <si>
    <t>ОСТАТКИ по состоянию на 01.01.2021 г.</t>
  </si>
  <si>
    <t>"О республиканском бюджете на 2021 год"</t>
  </si>
  <si>
    <t>Органы местного государственного управления</t>
  </si>
  <si>
    <t>3.3.3.</t>
  </si>
  <si>
    <t>Финансирование расходов по субсидированию части процентных ставок со стороны государства по льготным кредитам, предоставляемым управляющим организациям муниципальной формы собственности, оказывающим услуги по управлению многоквартирными домами, в том числе:</t>
  </si>
  <si>
    <t>3.3.3.1</t>
  </si>
  <si>
    <t>3.3.3.2</t>
  </si>
  <si>
    <t>Государственная администрация г. Тирасполя и г. Днестровск (г.Тирасполь)</t>
  </si>
  <si>
    <t>Государственная администрация Бендеры</t>
  </si>
  <si>
    <t>ПРЕДЛАГАЕМАЯ РЕДАКЦИЯ</t>
  </si>
  <si>
    <t>ДЕЙСТВУЮЩАЯ РЕДАКЦИЯ</t>
  </si>
  <si>
    <r>
      <t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</t>
    </r>
    <r>
      <rPr>
        <b/>
        <sz val="12"/>
        <color theme="1"/>
        <rFont val="Times New Roman"/>
        <family val="1"/>
        <charset val="204"/>
      </rPr>
      <t xml:space="preserve"> подпунктом 3.3.1 настоящего Приложения</t>
    </r>
  </si>
  <si>
    <r>
      <t xml:space="preserve"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 </t>
    </r>
    <r>
      <rPr>
        <b/>
        <sz val="12"/>
        <color theme="1"/>
        <rFont val="Times New Roman"/>
        <family val="1"/>
        <charset val="204"/>
      </rPr>
      <t>подпунктами 3.3.1 и 3.3.3  настоящего Приложения</t>
    </r>
  </si>
  <si>
    <t>Отклонение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</si>
  <si>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на 2022 год</t>
  </si>
  <si>
    <t>Финансирование государственных целевых программ по поддержке и развитию предпринимательства и туризма</t>
  </si>
  <si>
    <t xml:space="preserve">Поддержка и развитие предпринимательства в Приднестровской Молдавской Республике </t>
  </si>
  <si>
    <t xml:space="preserve">Финансирование расходов по субсидированию части процентных ставок по льготным кредитам со стороны государства </t>
  </si>
  <si>
    <t>Реализация проекта "Стимулирование доступности внутреннего туризма для жителей Приднестровской Молдавской Республики через возмещение части стоимости оплаченной туристской услуги"</t>
  </si>
  <si>
    <t>"О республиканском бюджете на 2024 год"</t>
  </si>
  <si>
    <t>Организация информационных туров на объекты сельского туризма (агротуризма) для представителей приднестровских и зарубежных средств массовой информации и туристских агентств</t>
  </si>
  <si>
    <t>Организация проведения тематических обучающих мероприятий для субъектов сельского туризма (агротуризма)</t>
  </si>
  <si>
    <t>Организация конкурса на лучший объект сельского туризма (агротуризма)</t>
  </si>
  <si>
    <t>Финансирование расходов по субсидированию части процентных ставок со стороны государства по льготным кредитам, предоставляемым организациям муниципальной формы собственности, оказывающим услуги по сбору и вывозу твердых бытовых отходов</t>
  </si>
  <si>
    <t>Финансирование расходов по субсидированию части процентных ставок со стороны государства  по льготным кредитам, предоставляемым организациям для  осуществления  деятельности в отраслях промышленности, строительства (включая осуществление монтажных работ),  в сфере туризма, негосударственным (общественным, частным) организациям образования, осуществляющим образовательную деятельность по реализации основных общеобразовательных программ Приднестровской Молдавской Республики, организациям, крестьянским (фермерским) хозяйствам для осуществления деятельности в отраслях (подотраслях) сельского хозяйства</t>
  </si>
  <si>
    <t>Приложение № 2.3</t>
  </si>
  <si>
    <t>реализация проекта "Функционирование бизнес-школы"</t>
  </si>
  <si>
    <t>реализация программы проекта "Покупай приднестровское!"</t>
  </si>
  <si>
    <t>Наименование направления расходов</t>
  </si>
  <si>
    <t>Реализация Комплексного плана мероприятий по развитию сельского туризма (агротуризма) в Приднестровской Молдавской Республике</t>
  </si>
  <si>
    <t>Финансирование расходов по субсидированию части процентных ставок со стороны государства по льготным кредитам, предоставляемым на пополнение оборотных средств</t>
  </si>
  <si>
    <t>Государственная администрация г. Тирасполя и г. Днестровска (г. Тирасполь)</t>
  </si>
  <si>
    <t>ОСТАТОК средств Фонда развития предпринимательства Приднестровской Молдавской Республики по состоянию на 01.01.2024 года</t>
  </si>
  <si>
    <t>3.4.3.1</t>
  </si>
  <si>
    <t>На покрытие дефицита республиканского бюджета</t>
  </si>
  <si>
    <t>"О внесении изменений и дополнений</t>
  </si>
  <si>
    <t xml:space="preserve">в Закон Приднестровской Молдавской Республики </t>
  </si>
  <si>
    <t>Приложение № 4</t>
  </si>
  <si>
    <r>
      <rPr>
        <sz val="12"/>
        <rFont val="Times New Roman"/>
        <family val="1"/>
        <charset val="204"/>
      </rPr>
      <t>к Закону Приднест</t>
    </r>
    <r>
      <rPr>
        <sz val="12"/>
        <color theme="1"/>
        <rFont val="Times New Roman"/>
        <family val="1"/>
        <charset val="204"/>
      </rPr>
      <t>ровской Молдавской Республики</t>
    </r>
  </si>
  <si>
    <t>Поддержка и развитие туризма в Приднестровской Молдавской Республике                                     на 2019–2026 годы</t>
  </si>
  <si>
    <t>3.3.2</t>
  </si>
  <si>
    <t>3.3.3</t>
  </si>
  <si>
    <t>3.4</t>
  </si>
  <si>
    <t>3.4.1</t>
  </si>
  <si>
    <t>3.4.2</t>
  </si>
  <si>
    <t>3.4.3</t>
  </si>
  <si>
    <t>3.3.1</t>
  </si>
  <si>
    <t>3.3.4</t>
  </si>
  <si>
    <t>1</t>
  </si>
  <si>
    <t>2</t>
  </si>
  <si>
    <t>3</t>
  </si>
  <si>
    <t>4</t>
  </si>
  <si>
    <t>Основные характеристики, источники формирования и направления расходования средств Фонда развития предпринимательства Приднестровской Молдавской Республики на 2024 год</t>
  </si>
  <si>
    <t>Отчисления от единого таможенного платежа в размере с 1 января по 31 октября 2024 года  - 2,23 %,  с 1 ноября по 30 ноября 2024 года  - 1,15 %</t>
  </si>
  <si>
    <t>Государственная служба по культуре и историческому наследию Приднестровской Молдавской Республики</t>
  </si>
  <si>
    <t>Организация и ежегодное проведение в районах Приднестровской Молдавской Республики сельских праздников, фольклорных фестивалей, других событийных мероприятий республиканского значения в сельской местности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</si>
</sst>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165" fontId="8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8" fillId="0" borderId="5" xfId="0" applyFont="1" applyFill="1" applyBorder="1"/>
    <xf numFmtId="0" fontId="8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3" fontId="5" fillId="0" borderId="6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165" fontId="4" fillId="0" borderId="9" xfId="4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165" fontId="4" fillId="0" borderId="10" xfId="4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/>
    <xf numFmtId="165" fontId="5" fillId="0" borderId="8" xfId="4" applyNumberFormat="1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165" fontId="9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17" fontId="10" fillId="0" borderId="0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/>
    <xf numFmtId="49" fontId="9" fillId="2" borderId="1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right" vertical="center" wrapText="1"/>
    </xf>
    <xf numFmtId="165" fontId="8" fillId="2" borderId="13" xfId="4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165" fontId="7" fillId="2" borderId="13" xfId="4" applyNumberFormat="1" applyFont="1" applyFill="1" applyBorder="1" applyAlignment="1">
      <alignment horizontal="right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165" fontId="8" fillId="2" borderId="13" xfId="4" applyNumberFormat="1" applyFont="1" applyFill="1" applyBorder="1" applyAlignment="1">
      <alignment horizontal="right" vertical="center"/>
    </xf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vertical="top" wrapText="1"/>
    </xf>
    <xf numFmtId="165" fontId="8" fillId="2" borderId="21" xfId="4" applyNumberFormat="1" applyFont="1" applyFill="1" applyBorder="1" applyAlignment="1">
      <alignment horizontal="right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vertical="top" wrapText="1"/>
    </xf>
    <xf numFmtId="165" fontId="7" fillId="0" borderId="24" xfId="4" applyNumberFormat="1" applyFont="1" applyFill="1" applyBorder="1" applyAlignment="1">
      <alignment horizontal="right" vertical="center" wrapText="1"/>
    </xf>
    <xf numFmtId="49" fontId="5" fillId="2" borderId="20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165" fontId="4" fillId="2" borderId="21" xfId="4" applyNumberFormat="1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165" fontId="5" fillId="2" borderId="26" xfId="4" applyNumberFormat="1" applyFont="1" applyFill="1" applyBorder="1" applyAlignment="1">
      <alignment horizontal="right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left" vertical="center" wrapText="1"/>
    </xf>
    <xf numFmtId="165" fontId="5" fillId="2" borderId="16" xfId="4" applyNumberFormat="1" applyFont="1" applyFill="1" applyBorder="1" applyAlignment="1">
      <alignment horizontal="right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5" fontId="5" fillId="2" borderId="19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13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106" zoomScaleNormal="106" zoomScaleSheetLayoutView="85" workbookViewId="0">
      <pane xSplit="6" ySplit="9" topLeftCell="G27" activePane="bottomRight" state="frozenSplit"/>
      <selection pane="topRight" activeCell="D1" sqref="D1"/>
      <selection pane="bottomLeft" activeCell="A15" sqref="A15"/>
      <selection pane="bottomRight" activeCell="E28" sqref="E28"/>
    </sheetView>
  </sheetViews>
  <sheetFormatPr defaultColWidth="9.140625" defaultRowHeight="15.75" x14ac:dyDescent="0.25"/>
  <cols>
    <col min="1" max="1" width="9.140625" style="6"/>
    <col min="2" max="2" width="46.140625" style="6" customWidth="1"/>
    <col min="3" max="3" width="13.5703125" style="6" customWidth="1"/>
    <col min="4" max="4" width="9.5703125" style="7" customWidth="1"/>
    <col min="5" max="5" width="57.7109375" style="6" customWidth="1"/>
    <col min="6" max="6" width="13.5703125" style="8" customWidth="1"/>
    <col min="7" max="7" width="14.28515625" style="6" customWidth="1"/>
    <col min="8" max="8" width="9.140625" style="6"/>
    <col min="9" max="9" width="11.85546875" style="6" bestFit="1" customWidth="1"/>
    <col min="10" max="16384" width="9.140625" style="6"/>
  </cols>
  <sheetData>
    <row r="1" spans="1:7" x14ac:dyDescent="0.25">
      <c r="D1" s="116" t="s">
        <v>11</v>
      </c>
      <c r="E1" s="116"/>
      <c r="F1" s="116"/>
      <c r="G1" s="1"/>
    </row>
    <row r="2" spans="1:7" x14ac:dyDescent="0.25">
      <c r="D2" s="116" t="s">
        <v>12</v>
      </c>
      <c r="E2" s="116"/>
      <c r="F2" s="116"/>
      <c r="G2" s="1"/>
    </row>
    <row r="3" spans="1:7" x14ac:dyDescent="0.25">
      <c r="D3" s="116" t="s">
        <v>39</v>
      </c>
      <c r="E3" s="116"/>
      <c r="F3" s="116"/>
      <c r="G3" s="1"/>
    </row>
    <row r="4" spans="1:7" x14ac:dyDescent="0.25">
      <c r="D4" s="23"/>
      <c r="E4" s="23"/>
      <c r="F4" s="23"/>
      <c r="G4" s="1"/>
    </row>
    <row r="5" spans="1:7" x14ac:dyDescent="0.25">
      <c r="D5" s="23"/>
      <c r="E5" s="23"/>
      <c r="F5" s="23"/>
      <c r="G5" s="1"/>
    </row>
    <row r="7" spans="1:7" s="26" customFormat="1" ht="72" customHeight="1" x14ac:dyDescent="0.25">
      <c r="A7" s="118" t="s">
        <v>52</v>
      </c>
      <c r="B7" s="118"/>
      <c r="C7" s="118"/>
      <c r="D7" s="118"/>
      <c r="E7" s="118"/>
      <c r="F7" s="118"/>
    </row>
    <row r="8" spans="1:7" x14ac:dyDescent="0.25">
      <c r="A8" s="117" t="s">
        <v>48</v>
      </c>
      <c r="B8" s="117"/>
      <c r="C8" s="117"/>
      <c r="D8" s="117" t="s">
        <v>47</v>
      </c>
      <c r="E8" s="117"/>
      <c r="F8" s="117"/>
      <c r="G8" s="108" t="s">
        <v>51</v>
      </c>
    </row>
    <row r="9" spans="1:7" s="7" customFormat="1" ht="16.5" thickBot="1" x14ac:dyDescent="0.3">
      <c r="A9" s="45" t="s">
        <v>0</v>
      </c>
      <c r="B9" s="45" t="s">
        <v>1</v>
      </c>
      <c r="C9" s="46" t="s">
        <v>2</v>
      </c>
      <c r="D9" s="45" t="s">
        <v>0</v>
      </c>
      <c r="E9" s="45" t="s">
        <v>1</v>
      </c>
      <c r="F9" s="47" t="s">
        <v>2</v>
      </c>
      <c r="G9" s="108"/>
    </row>
    <row r="10" spans="1:7" x14ac:dyDescent="0.25">
      <c r="A10" s="29">
        <v>1</v>
      </c>
      <c r="B10" s="9" t="s">
        <v>38</v>
      </c>
      <c r="C10" s="37">
        <v>915983</v>
      </c>
      <c r="D10" s="29">
        <v>1</v>
      </c>
      <c r="E10" s="9" t="s">
        <v>38</v>
      </c>
      <c r="F10" s="30">
        <v>915983</v>
      </c>
      <c r="G10" s="48">
        <f>F10-C10</f>
        <v>0</v>
      </c>
    </row>
    <row r="11" spans="1:7" x14ac:dyDescent="0.25">
      <c r="A11" s="29"/>
      <c r="B11" s="9"/>
      <c r="C11" s="37"/>
      <c r="D11" s="29"/>
      <c r="E11" s="9"/>
      <c r="F11" s="30"/>
      <c r="G11" s="48">
        <f t="shared" ref="G11:G33" si="0">F11-C11</f>
        <v>0</v>
      </c>
    </row>
    <row r="12" spans="1:7" x14ac:dyDescent="0.25">
      <c r="A12" s="29">
        <v>2</v>
      </c>
      <c r="B12" s="9" t="s">
        <v>9</v>
      </c>
      <c r="C12" s="37">
        <f>SUM(C13:C14)</f>
        <v>13792944</v>
      </c>
      <c r="D12" s="29">
        <v>2</v>
      </c>
      <c r="E12" s="9" t="s">
        <v>9</v>
      </c>
      <c r="F12" s="30">
        <f>SUM(F13:F14)</f>
        <v>13792944</v>
      </c>
      <c r="G12" s="48">
        <f t="shared" si="0"/>
        <v>0</v>
      </c>
    </row>
    <row r="13" spans="1:7" ht="31.5" x14ac:dyDescent="0.25">
      <c r="A13" s="16" t="s">
        <v>14</v>
      </c>
      <c r="B13" s="5" t="s">
        <v>30</v>
      </c>
      <c r="C13" s="38">
        <f>5026949+4334399+2179285</f>
        <v>11540633</v>
      </c>
      <c r="D13" s="16" t="s">
        <v>14</v>
      </c>
      <c r="E13" s="5" t="s">
        <v>30</v>
      </c>
      <c r="F13" s="31">
        <f>5026949+4334399+2179285</f>
        <v>11540633</v>
      </c>
      <c r="G13" s="48">
        <f t="shared" si="0"/>
        <v>0</v>
      </c>
    </row>
    <row r="14" spans="1:7" ht="126" x14ac:dyDescent="0.25">
      <c r="A14" s="16" t="s">
        <v>31</v>
      </c>
      <c r="B14" s="5" t="s">
        <v>32</v>
      </c>
      <c r="C14" s="38">
        <f>0+2252311</f>
        <v>2252311</v>
      </c>
      <c r="D14" s="16" t="s">
        <v>31</v>
      </c>
      <c r="E14" s="5" t="s">
        <v>32</v>
      </c>
      <c r="F14" s="31">
        <f>0+2252311</f>
        <v>2252311</v>
      </c>
      <c r="G14" s="48">
        <f t="shared" si="0"/>
        <v>0</v>
      </c>
    </row>
    <row r="15" spans="1:7" x14ac:dyDescent="0.25">
      <c r="A15" s="22"/>
      <c r="B15" s="2"/>
      <c r="C15" s="39"/>
      <c r="D15" s="22"/>
      <c r="E15" s="2"/>
      <c r="F15" s="32"/>
      <c r="G15" s="48">
        <f t="shared" si="0"/>
        <v>0</v>
      </c>
    </row>
    <row r="16" spans="1:7" x14ac:dyDescent="0.25">
      <c r="A16" s="22">
        <v>3</v>
      </c>
      <c r="B16" s="2" t="s">
        <v>10</v>
      </c>
      <c r="C16" s="39">
        <f>SUM(C18+C23+C26)</f>
        <v>12529642</v>
      </c>
      <c r="D16" s="22">
        <v>3</v>
      </c>
      <c r="E16" s="2" t="s">
        <v>10</v>
      </c>
      <c r="F16" s="32">
        <f>SUM(F18,F23,F26)</f>
        <v>12529642</v>
      </c>
      <c r="G16" s="48">
        <f t="shared" si="0"/>
        <v>0</v>
      </c>
    </row>
    <row r="17" spans="1:9" x14ac:dyDescent="0.25">
      <c r="A17" s="115" t="s">
        <v>3</v>
      </c>
      <c r="B17" s="115"/>
      <c r="C17" s="119"/>
      <c r="D17" s="115" t="s">
        <v>3</v>
      </c>
      <c r="E17" s="115"/>
      <c r="F17" s="115"/>
      <c r="G17" s="48"/>
    </row>
    <row r="18" spans="1:9" ht="63" x14ac:dyDescent="0.25">
      <c r="A18" s="18" t="s">
        <v>15</v>
      </c>
      <c r="B18" s="3" t="s">
        <v>8</v>
      </c>
      <c r="C18" s="39">
        <f>SUM(C19+C22)</f>
        <v>1223324</v>
      </c>
      <c r="D18" s="18" t="s">
        <v>15</v>
      </c>
      <c r="E18" s="3" t="s">
        <v>8</v>
      </c>
      <c r="F18" s="32">
        <f>SUM(F19+F22)</f>
        <v>1223324</v>
      </c>
      <c r="G18" s="48">
        <f t="shared" si="0"/>
        <v>0</v>
      </c>
    </row>
    <row r="19" spans="1:9" ht="47.25" x14ac:dyDescent="0.25">
      <c r="A19" s="16" t="s">
        <v>18</v>
      </c>
      <c r="B19" s="5" t="s">
        <v>4</v>
      </c>
      <c r="C19" s="38">
        <f>SUM(C20:C21)</f>
        <v>923324</v>
      </c>
      <c r="D19" s="16" t="s">
        <v>18</v>
      </c>
      <c r="E19" s="5" t="s">
        <v>4</v>
      </c>
      <c r="F19" s="31">
        <f>SUM(F20:F21)</f>
        <v>923324</v>
      </c>
      <c r="G19" s="48">
        <f t="shared" si="0"/>
        <v>0</v>
      </c>
    </row>
    <row r="20" spans="1:9" ht="31.5" x14ac:dyDescent="0.25">
      <c r="A20" s="16" t="s">
        <v>22</v>
      </c>
      <c r="B20" s="10" t="s">
        <v>13</v>
      </c>
      <c r="C20" s="40">
        <v>502258</v>
      </c>
      <c r="D20" s="16" t="s">
        <v>22</v>
      </c>
      <c r="E20" s="10" t="s">
        <v>13</v>
      </c>
      <c r="F20" s="17">
        <v>502258</v>
      </c>
      <c r="G20" s="48">
        <f t="shared" si="0"/>
        <v>0</v>
      </c>
    </row>
    <row r="21" spans="1:9" ht="31.5" x14ac:dyDescent="0.25">
      <c r="A21" s="16" t="s">
        <v>21</v>
      </c>
      <c r="B21" s="10" t="s">
        <v>6</v>
      </c>
      <c r="C21" s="40">
        <v>421066</v>
      </c>
      <c r="D21" s="16" t="s">
        <v>21</v>
      </c>
      <c r="E21" s="10" t="s">
        <v>6</v>
      </c>
      <c r="F21" s="17">
        <v>421066</v>
      </c>
      <c r="G21" s="48">
        <f t="shared" si="0"/>
        <v>0</v>
      </c>
    </row>
    <row r="22" spans="1:9" ht="47.25" x14ac:dyDescent="0.25">
      <c r="A22" s="16" t="s">
        <v>19</v>
      </c>
      <c r="B22" s="10" t="s">
        <v>5</v>
      </c>
      <c r="C22" s="40">
        <v>300000</v>
      </c>
      <c r="D22" s="16" t="s">
        <v>19</v>
      </c>
      <c r="E22" s="10" t="s">
        <v>5</v>
      </c>
      <c r="F22" s="17">
        <v>300000</v>
      </c>
      <c r="G22" s="48">
        <f t="shared" si="0"/>
        <v>0</v>
      </c>
    </row>
    <row r="23" spans="1:9" ht="31.5" x14ac:dyDescent="0.25">
      <c r="A23" s="18" t="s">
        <v>20</v>
      </c>
      <c r="B23" s="4" t="s">
        <v>24</v>
      </c>
      <c r="C23" s="41">
        <f>SUM(C24:C25)</f>
        <v>1103625</v>
      </c>
      <c r="D23" s="18" t="s">
        <v>20</v>
      </c>
      <c r="E23" s="4" t="s">
        <v>24</v>
      </c>
      <c r="F23" s="19">
        <f>SUM(F24:F25)</f>
        <v>1103625</v>
      </c>
      <c r="G23" s="48">
        <f t="shared" si="0"/>
        <v>0</v>
      </c>
    </row>
    <row r="24" spans="1:9" ht="31.5" x14ac:dyDescent="0.25">
      <c r="A24" s="33" t="s">
        <v>25</v>
      </c>
      <c r="B24" s="24" t="s">
        <v>26</v>
      </c>
      <c r="C24" s="42">
        <v>882900</v>
      </c>
      <c r="D24" s="16" t="s">
        <v>25</v>
      </c>
      <c r="E24" s="5" t="s">
        <v>26</v>
      </c>
      <c r="F24" s="20">
        <v>882900</v>
      </c>
      <c r="G24" s="48">
        <f t="shared" si="0"/>
        <v>0</v>
      </c>
    </row>
    <row r="25" spans="1:9" ht="63" x14ac:dyDescent="0.25">
      <c r="A25" s="33" t="s">
        <v>27</v>
      </c>
      <c r="B25" s="24" t="s">
        <v>28</v>
      </c>
      <c r="C25" s="42">
        <v>220725</v>
      </c>
      <c r="D25" s="16" t="s">
        <v>27</v>
      </c>
      <c r="E25" s="5" t="s">
        <v>28</v>
      </c>
      <c r="F25" s="20">
        <v>220725</v>
      </c>
      <c r="G25" s="48">
        <f t="shared" si="0"/>
        <v>0</v>
      </c>
    </row>
    <row r="26" spans="1:9" ht="63" x14ac:dyDescent="0.25">
      <c r="A26" s="18" t="s">
        <v>23</v>
      </c>
      <c r="B26" s="4" t="s">
        <v>7</v>
      </c>
      <c r="C26" s="43">
        <f>SUM(C28:C29)</f>
        <v>10202693</v>
      </c>
      <c r="D26" s="18" t="s">
        <v>23</v>
      </c>
      <c r="E26" s="4" t="s">
        <v>7</v>
      </c>
      <c r="F26" s="21">
        <f>F28+F29+F31</f>
        <v>10202693</v>
      </c>
      <c r="G26" s="48">
        <f t="shared" si="0"/>
        <v>0</v>
      </c>
      <c r="I26" s="14"/>
    </row>
    <row r="27" spans="1:9" x14ac:dyDescent="0.25">
      <c r="A27" s="27"/>
      <c r="B27" s="28"/>
      <c r="C27" s="28"/>
      <c r="D27" s="115" t="s">
        <v>3</v>
      </c>
      <c r="E27" s="115"/>
      <c r="F27" s="115"/>
      <c r="G27" s="48"/>
      <c r="I27" s="14"/>
    </row>
    <row r="28" spans="1:9" ht="110.25" x14ac:dyDescent="0.25">
      <c r="A28" s="16" t="s">
        <v>33</v>
      </c>
      <c r="B28" s="5" t="s">
        <v>36</v>
      </c>
      <c r="C28" s="49">
        <v>7950382</v>
      </c>
      <c r="D28" s="16" t="s">
        <v>33</v>
      </c>
      <c r="E28" s="5" t="s">
        <v>36</v>
      </c>
      <c r="F28" s="50">
        <f>7950382-F31</f>
        <v>7913632</v>
      </c>
      <c r="G28" s="48">
        <f t="shared" si="0"/>
        <v>-36750</v>
      </c>
      <c r="I28" s="15"/>
    </row>
    <row r="29" spans="1:9" ht="111" thickBot="1" x14ac:dyDescent="0.3">
      <c r="A29" s="34" t="s">
        <v>34</v>
      </c>
      <c r="B29" s="25" t="s">
        <v>35</v>
      </c>
      <c r="C29" s="44">
        <f>0+2252311</f>
        <v>2252311</v>
      </c>
      <c r="D29" s="16" t="s">
        <v>34</v>
      </c>
      <c r="E29" s="5" t="s">
        <v>35</v>
      </c>
      <c r="F29" s="20">
        <f>0+2252311</f>
        <v>2252311</v>
      </c>
      <c r="G29" s="48">
        <f>F29-C29</f>
        <v>0</v>
      </c>
    </row>
    <row r="30" spans="1:9" x14ac:dyDescent="0.25">
      <c r="A30" s="27"/>
      <c r="B30" s="28"/>
      <c r="C30" s="28"/>
      <c r="D30" s="114" t="s">
        <v>40</v>
      </c>
      <c r="E30" s="114"/>
      <c r="F30" s="114"/>
      <c r="G30" s="48"/>
    </row>
    <row r="31" spans="1:9" ht="94.5" x14ac:dyDescent="0.25">
      <c r="A31" s="27"/>
      <c r="B31" s="28"/>
      <c r="C31" s="28"/>
      <c r="D31" s="51" t="s">
        <v>41</v>
      </c>
      <c r="E31" s="52" t="s">
        <v>42</v>
      </c>
      <c r="F31" s="53">
        <f>F32+F33</f>
        <v>36750</v>
      </c>
      <c r="G31" s="48">
        <f t="shared" si="0"/>
        <v>36750</v>
      </c>
    </row>
    <row r="32" spans="1:9" ht="31.5" x14ac:dyDescent="0.25">
      <c r="A32" s="27"/>
      <c r="B32" s="28"/>
      <c r="C32" s="28"/>
      <c r="D32" s="54" t="s">
        <v>43</v>
      </c>
      <c r="E32" s="52" t="s">
        <v>45</v>
      </c>
      <c r="F32" s="55">
        <v>36750</v>
      </c>
      <c r="G32" s="48">
        <f t="shared" si="0"/>
        <v>36750</v>
      </c>
    </row>
    <row r="33" spans="1:7" x14ac:dyDescent="0.25">
      <c r="A33" s="35"/>
      <c r="B33" s="36"/>
      <c r="C33" s="36"/>
      <c r="D33" s="56" t="s">
        <v>44</v>
      </c>
      <c r="E33" s="52" t="s">
        <v>46</v>
      </c>
      <c r="F33" s="57">
        <v>0</v>
      </c>
      <c r="G33" s="48">
        <f t="shared" si="0"/>
        <v>0</v>
      </c>
    </row>
    <row r="34" spans="1:7" x14ac:dyDescent="0.25">
      <c r="D34" s="11"/>
      <c r="E34" s="12"/>
      <c r="F34" s="13"/>
    </row>
    <row r="36" spans="1:7" x14ac:dyDescent="0.25">
      <c r="A36" s="111" t="s">
        <v>29</v>
      </c>
      <c r="B36" s="111"/>
      <c r="C36" s="111"/>
      <c r="D36" s="111" t="s">
        <v>29</v>
      </c>
      <c r="E36" s="111"/>
      <c r="F36" s="111"/>
    </row>
    <row r="37" spans="1:7" x14ac:dyDescent="0.25">
      <c r="A37" s="112" t="s">
        <v>16</v>
      </c>
      <c r="B37" s="112"/>
      <c r="C37" s="112"/>
      <c r="D37" s="112" t="s">
        <v>16</v>
      </c>
      <c r="E37" s="112"/>
      <c r="F37" s="112"/>
    </row>
    <row r="38" spans="1:7" x14ac:dyDescent="0.25">
      <c r="A38" s="113" t="s">
        <v>17</v>
      </c>
      <c r="B38" s="113"/>
      <c r="C38" s="113"/>
      <c r="D38" s="113" t="s">
        <v>17</v>
      </c>
      <c r="E38" s="113"/>
      <c r="F38" s="113"/>
    </row>
    <row r="39" spans="1:7" x14ac:dyDescent="0.25">
      <c r="A39" s="7"/>
      <c r="C39" s="23"/>
    </row>
    <row r="40" spans="1:7" x14ac:dyDescent="0.25">
      <c r="A40" s="109" t="s">
        <v>37</v>
      </c>
      <c r="B40" s="109"/>
      <c r="C40" s="109"/>
      <c r="D40" s="109" t="s">
        <v>37</v>
      </c>
      <c r="E40" s="109"/>
      <c r="F40" s="109"/>
    </row>
    <row r="41" spans="1:7" ht="140.25" customHeight="1" x14ac:dyDescent="0.25">
      <c r="A41" s="110" t="s">
        <v>49</v>
      </c>
      <c r="B41" s="110"/>
      <c r="C41" s="110"/>
      <c r="D41" s="110" t="s">
        <v>50</v>
      </c>
      <c r="E41" s="110"/>
      <c r="F41" s="110"/>
    </row>
  </sheetData>
  <mergeCells count="21">
    <mergeCell ref="A41:C41"/>
    <mergeCell ref="A8:C8"/>
    <mergeCell ref="A17:C17"/>
    <mergeCell ref="A36:C36"/>
    <mergeCell ref="A37:C37"/>
    <mergeCell ref="A38:C38"/>
    <mergeCell ref="A40:C40"/>
    <mergeCell ref="D1:F1"/>
    <mergeCell ref="D2:F2"/>
    <mergeCell ref="D3:F3"/>
    <mergeCell ref="D27:F27"/>
    <mergeCell ref="D8:F8"/>
    <mergeCell ref="A7:F7"/>
    <mergeCell ref="G8:G9"/>
    <mergeCell ref="D40:F40"/>
    <mergeCell ref="D41:F41"/>
    <mergeCell ref="D36:F36"/>
    <mergeCell ref="D37:F37"/>
    <mergeCell ref="D38:F38"/>
    <mergeCell ref="D30:F30"/>
    <mergeCell ref="D17:F17"/>
  </mergeCells>
  <phoneticPr fontId="0" type="noConversion"/>
  <printOptions horizontalCentered="1"/>
  <pageMargins left="0.59055118110236227" right="0.19685039370078741" top="0.55118110236220474" bottom="0.23622047244094491" header="0" footer="0"/>
  <pageSetup paperSize="9" scale="64" firstPageNumber="173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zoomScaleNormal="100" zoomScaleSheetLayoutView="100" workbookViewId="0">
      <pane xSplit="2" ySplit="13" topLeftCell="C28" activePane="bottomRight" state="frozenSplit"/>
      <selection pane="topRight" activeCell="F1" sqref="F1"/>
      <selection pane="bottomLeft" activeCell="A15" sqref="A15"/>
      <selection pane="bottomRight" activeCell="B34" sqref="B34"/>
    </sheetView>
  </sheetViews>
  <sheetFormatPr defaultColWidth="9.140625" defaultRowHeight="12.75" x14ac:dyDescent="0.25"/>
  <cols>
    <col min="1" max="1" width="9.7109375" style="62" customWidth="1"/>
    <col min="2" max="2" width="88.28515625" style="58" customWidth="1"/>
    <col min="3" max="3" width="15.42578125" style="60" bestFit="1" customWidth="1"/>
    <col min="4" max="16384" width="9.140625" style="59"/>
  </cols>
  <sheetData>
    <row r="1" spans="1:4" ht="13.15" hidden="1" customHeight="1" x14ac:dyDescent="0.25">
      <c r="A1" s="65"/>
      <c r="B1" s="120" t="s">
        <v>75</v>
      </c>
      <c r="C1" s="120"/>
      <c r="D1" s="58"/>
    </row>
    <row r="2" spans="1:4" ht="13.15" hidden="1" customHeight="1" x14ac:dyDescent="0.25">
      <c r="A2" s="65"/>
      <c r="B2" s="120" t="s">
        <v>76</v>
      </c>
      <c r="C2" s="120"/>
      <c r="D2" s="58"/>
    </row>
    <row r="3" spans="1:4" ht="13.15" hidden="1" customHeight="1" x14ac:dyDescent="0.25">
      <c r="A3" s="65"/>
      <c r="B3" s="121" t="s">
        <v>73</v>
      </c>
      <c r="C3" s="121"/>
      <c r="D3" s="58"/>
    </row>
    <row r="4" spans="1:4" ht="15.75" hidden="1" x14ac:dyDescent="0.25">
      <c r="A4" s="65"/>
      <c r="B4" s="120" t="s">
        <v>74</v>
      </c>
      <c r="C4" s="120"/>
    </row>
    <row r="5" spans="1:4" ht="15.75" hidden="1" x14ac:dyDescent="0.25">
      <c r="A5" s="65"/>
      <c r="B5" s="120" t="s">
        <v>57</v>
      </c>
      <c r="C5" s="120"/>
    </row>
    <row r="6" spans="1:4" ht="9" hidden="1" customHeight="1" x14ac:dyDescent="0.25">
      <c r="A6" s="65"/>
      <c r="B6" s="66"/>
      <c r="C6" s="77"/>
    </row>
    <row r="7" spans="1:4" ht="13.9" customHeight="1" x14ac:dyDescent="0.25">
      <c r="A7" s="67"/>
      <c r="B7" s="120" t="s">
        <v>63</v>
      </c>
      <c r="C7" s="120"/>
      <c r="D7" s="58"/>
    </row>
    <row r="8" spans="1:4" ht="15.75" x14ac:dyDescent="0.25">
      <c r="A8" s="67"/>
      <c r="B8" s="120" t="s">
        <v>76</v>
      </c>
      <c r="C8" s="120"/>
    </row>
    <row r="9" spans="1:4" ht="15.75" x14ac:dyDescent="0.25">
      <c r="A9" s="67"/>
      <c r="B9" s="120" t="s">
        <v>57</v>
      </c>
      <c r="C9" s="120"/>
    </row>
    <row r="10" spans="1:4" ht="8.4499999999999993" customHeight="1" x14ac:dyDescent="0.25">
      <c r="A10" s="67"/>
      <c r="B10" s="67"/>
      <c r="C10" s="77"/>
    </row>
    <row r="11" spans="1:4" ht="34.5" customHeight="1" x14ac:dyDescent="0.25">
      <c r="A11" s="122" t="s">
        <v>90</v>
      </c>
      <c r="B11" s="122"/>
      <c r="C11" s="122"/>
    </row>
    <row r="12" spans="1:4" ht="16.5" thickBot="1" x14ac:dyDescent="0.3">
      <c r="A12" s="123"/>
      <c r="B12" s="123"/>
      <c r="C12" s="123"/>
    </row>
    <row r="13" spans="1:4" ht="15.75" x14ac:dyDescent="0.25">
      <c r="A13" s="79" t="s">
        <v>0</v>
      </c>
      <c r="B13" s="80" t="s">
        <v>66</v>
      </c>
      <c r="C13" s="81" t="s">
        <v>2</v>
      </c>
    </row>
    <row r="14" spans="1:4" ht="8.4499999999999993" customHeight="1" thickBot="1" x14ac:dyDescent="0.3">
      <c r="A14" s="96"/>
      <c r="B14" s="97"/>
      <c r="C14" s="98"/>
    </row>
    <row r="15" spans="1:4" s="64" customFormat="1" ht="31.5" x14ac:dyDescent="0.25">
      <c r="A15" s="102" t="s">
        <v>86</v>
      </c>
      <c r="B15" s="103" t="s">
        <v>70</v>
      </c>
      <c r="C15" s="104">
        <v>11617629</v>
      </c>
    </row>
    <row r="16" spans="1:4" s="64" customFormat="1" ht="5.45" customHeight="1" thickBot="1" x14ac:dyDescent="0.3">
      <c r="A16" s="105"/>
      <c r="B16" s="106"/>
      <c r="C16" s="107"/>
    </row>
    <row r="17" spans="1:3" s="64" customFormat="1" ht="15.75" x14ac:dyDescent="0.25">
      <c r="A17" s="99" t="s">
        <v>87</v>
      </c>
      <c r="B17" s="100" t="s">
        <v>9</v>
      </c>
      <c r="C17" s="101">
        <f>C18</f>
        <v>17843927</v>
      </c>
    </row>
    <row r="18" spans="1:3" s="64" customFormat="1" ht="31.5" x14ac:dyDescent="0.25">
      <c r="A18" s="82" t="s">
        <v>14</v>
      </c>
      <c r="B18" s="68" t="s">
        <v>91</v>
      </c>
      <c r="C18" s="78">
        <f>23661155-3023828-2793400</f>
        <v>17843927</v>
      </c>
    </row>
    <row r="19" spans="1:3" s="64" customFormat="1" ht="5.45" customHeight="1" thickBot="1" x14ac:dyDescent="0.3">
      <c r="A19" s="93"/>
      <c r="B19" s="94"/>
      <c r="C19" s="95"/>
    </row>
    <row r="20" spans="1:3" s="64" customFormat="1" ht="15.75" x14ac:dyDescent="0.25">
      <c r="A20" s="102" t="s">
        <v>88</v>
      </c>
      <c r="B20" s="103" t="s">
        <v>10</v>
      </c>
      <c r="C20" s="104">
        <f>C22+C27+C35+C28</f>
        <v>20867755</v>
      </c>
    </row>
    <row r="21" spans="1:3" s="64" customFormat="1" ht="15.75" x14ac:dyDescent="0.25">
      <c r="A21" s="124" t="s">
        <v>3</v>
      </c>
      <c r="B21" s="125"/>
      <c r="C21" s="126"/>
    </row>
    <row r="22" spans="1:3" s="64" customFormat="1" ht="31.5" x14ac:dyDescent="0.25">
      <c r="A22" s="83" t="s">
        <v>15</v>
      </c>
      <c r="B22" s="69" t="s">
        <v>53</v>
      </c>
      <c r="C22" s="84">
        <f>C23+C26</f>
        <v>2547308</v>
      </c>
    </row>
    <row r="23" spans="1:3" s="64" customFormat="1" ht="31.5" x14ac:dyDescent="0.25">
      <c r="A23" s="85" t="s">
        <v>18</v>
      </c>
      <c r="B23" s="70" t="s">
        <v>54</v>
      </c>
      <c r="C23" s="78">
        <f>C24+C25</f>
        <v>1637932</v>
      </c>
    </row>
    <row r="24" spans="1:3" s="64" customFormat="1" ht="15.75" x14ac:dyDescent="0.25">
      <c r="A24" s="85" t="s">
        <v>22</v>
      </c>
      <c r="B24" s="70" t="s">
        <v>64</v>
      </c>
      <c r="C24" s="78">
        <v>608619</v>
      </c>
    </row>
    <row r="25" spans="1:3" s="64" customFormat="1" ht="15.75" x14ac:dyDescent="0.25">
      <c r="A25" s="85" t="s">
        <v>21</v>
      </c>
      <c r="B25" s="70" t="s">
        <v>65</v>
      </c>
      <c r="C25" s="78">
        <v>1029313</v>
      </c>
    </row>
    <row r="26" spans="1:3" s="64" customFormat="1" ht="31.5" x14ac:dyDescent="0.25">
      <c r="A26" s="85" t="s">
        <v>19</v>
      </c>
      <c r="B26" s="70" t="s">
        <v>77</v>
      </c>
      <c r="C26" s="78">
        <v>909376</v>
      </c>
    </row>
    <row r="27" spans="1:3" s="64" customFormat="1" ht="47.25" x14ac:dyDescent="0.25">
      <c r="A27" s="83" t="s">
        <v>20</v>
      </c>
      <c r="B27" s="71" t="s">
        <v>56</v>
      </c>
      <c r="C27" s="84">
        <v>1000000</v>
      </c>
    </row>
    <row r="28" spans="1:3" s="64" customFormat="1" ht="31.5" x14ac:dyDescent="0.25">
      <c r="A28" s="83" t="s">
        <v>23</v>
      </c>
      <c r="B28" s="71" t="s">
        <v>67</v>
      </c>
      <c r="C28" s="84">
        <f>C30+C31+C32+C34</f>
        <v>60860</v>
      </c>
    </row>
    <row r="29" spans="1:3" s="64" customFormat="1" ht="15.75" x14ac:dyDescent="0.25">
      <c r="A29" s="127" t="s">
        <v>3</v>
      </c>
      <c r="B29" s="128"/>
      <c r="C29" s="129"/>
    </row>
    <row r="30" spans="1:3" s="64" customFormat="1" ht="47.25" x14ac:dyDescent="0.25">
      <c r="A30" s="85" t="s">
        <v>84</v>
      </c>
      <c r="B30" s="72" t="s">
        <v>58</v>
      </c>
      <c r="C30" s="78">
        <f>12000+8000</f>
        <v>20000</v>
      </c>
    </row>
    <row r="31" spans="1:3" s="64" customFormat="1" ht="31.5" x14ac:dyDescent="0.25">
      <c r="A31" s="85" t="s">
        <v>78</v>
      </c>
      <c r="B31" s="70" t="s">
        <v>59</v>
      </c>
      <c r="C31" s="78">
        <v>9360</v>
      </c>
    </row>
    <row r="32" spans="1:3" s="64" customFormat="1" ht="15.75" x14ac:dyDescent="0.25">
      <c r="A32" s="85" t="s">
        <v>79</v>
      </c>
      <c r="B32" s="73" t="s">
        <v>60</v>
      </c>
      <c r="C32" s="78">
        <v>13500</v>
      </c>
    </row>
    <row r="33" spans="1:4" s="64" customFormat="1" ht="15.75" x14ac:dyDescent="0.25">
      <c r="A33" s="127" t="s">
        <v>92</v>
      </c>
      <c r="B33" s="133"/>
      <c r="C33" s="134"/>
    </row>
    <row r="34" spans="1:4" s="64" customFormat="1" ht="47.25" x14ac:dyDescent="0.25">
      <c r="A34" s="85" t="s">
        <v>85</v>
      </c>
      <c r="B34" s="70" t="s">
        <v>93</v>
      </c>
      <c r="C34" s="86">
        <f>8000+10000</f>
        <v>18000</v>
      </c>
    </row>
    <row r="35" spans="1:4" s="64" customFormat="1" ht="31.5" x14ac:dyDescent="0.25">
      <c r="A35" s="83" t="s">
        <v>80</v>
      </c>
      <c r="B35" s="74" t="s">
        <v>55</v>
      </c>
      <c r="C35" s="84">
        <f>C37+C38+C40</f>
        <v>17259587</v>
      </c>
    </row>
    <row r="36" spans="1:4" s="64" customFormat="1" ht="15.75" x14ac:dyDescent="0.25">
      <c r="A36" s="127" t="s">
        <v>3</v>
      </c>
      <c r="B36" s="128"/>
      <c r="C36" s="129"/>
    </row>
    <row r="37" spans="1:4" s="64" customFormat="1" ht="128.25" customHeight="1" x14ac:dyDescent="0.25">
      <c r="A37" s="85" t="s">
        <v>81</v>
      </c>
      <c r="B37" s="75" t="s">
        <v>62</v>
      </c>
      <c r="C37" s="78">
        <f>20494955-1637932-1945240</f>
        <v>16911783</v>
      </c>
    </row>
    <row r="38" spans="1:4" s="64" customFormat="1" ht="35.25" customHeight="1" x14ac:dyDescent="0.25">
      <c r="A38" s="85" t="s">
        <v>82</v>
      </c>
      <c r="B38" s="75" t="s">
        <v>68</v>
      </c>
      <c r="C38" s="78">
        <f>140760+145240</f>
        <v>286000</v>
      </c>
    </row>
    <row r="39" spans="1:4" s="64" customFormat="1" ht="15.75" x14ac:dyDescent="0.25">
      <c r="A39" s="130" t="s">
        <v>40</v>
      </c>
      <c r="B39" s="131"/>
      <c r="C39" s="132"/>
    </row>
    <row r="40" spans="1:4" s="64" customFormat="1" ht="48" customHeight="1" x14ac:dyDescent="0.25">
      <c r="A40" s="85" t="s">
        <v>83</v>
      </c>
      <c r="B40" s="76" t="s">
        <v>61</v>
      </c>
      <c r="C40" s="78">
        <f>C41</f>
        <v>61804</v>
      </c>
    </row>
    <row r="41" spans="1:4" s="64" customFormat="1" ht="16.5" thickBot="1" x14ac:dyDescent="0.3">
      <c r="A41" s="87" t="s">
        <v>71</v>
      </c>
      <c r="B41" s="88" t="s">
        <v>69</v>
      </c>
      <c r="C41" s="89">
        <f>126104-14264-50036</f>
        <v>61804</v>
      </c>
    </row>
    <row r="42" spans="1:4" s="64" customFormat="1" ht="16.5" thickBot="1" x14ac:dyDescent="0.3">
      <c r="A42" s="90" t="s">
        <v>89</v>
      </c>
      <c r="B42" s="91" t="s">
        <v>72</v>
      </c>
      <c r="C42" s="92">
        <f>C15+C17-C20</f>
        <v>8593801</v>
      </c>
    </row>
    <row r="43" spans="1:4" s="64" customFormat="1" ht="15.75" x14ac:dyDescent="0.25">
      <c r="A43" s="65"/>
      <c r="B43" s="66"/>
      <c r="C43" s="77"/>
      <c r="D43" s="61"/>
    </row>
    <row r="44" spans="1:4" s="64" customFormat="1" ht="15.75" x14ac:dyDescent="0.25">
      <c r="A44" s="65"/>
      <c r="B44" s="66"/>
      <c r="C44" s="77"/>
      <c r="D44" s="61"/>
    </row>
    <row r="45" spans="1:4" ht="15.75" x14ac:dyDescent="0.25">
      <c r="A45" s="65"/>
      <c r="B45" s="66"/>
      <c r="C45" s="77"/>
      <c r="D45" s="63"/>
    </row>
    <row r="46" spans="1:4" ht="15.75" x14ac:dyDescent="0.25">
      <c r="A46" s="65"/>
      <c r="B46" s="66"/>
      <c r="C46" s="77"/>
      <c r="D46" s="61"/>
    </row>
    <row r="47" spans="1:4" ht="19.149999999999999" customHeight="1" x14ac:dyDescent="0.25">
      <c r="A47" s="65"/>
      <c r="B47" s="66"/>
      <c r="C47" s="77"/>
      <c r="D47" s="63"/>
    </row>
    <row r="48" spans="1:4" ht="15.75" x14ac:dyDescent="0.25">
      <c r="A48" s="65"/>
      <c r="B48" s="66"/>
      <c r="C48" s="77"/>
      <c r="D48" s="61"/>
    </row>
    <row r="49" spans="1:4" ht="15.75" x14ac:dyDescent="0.25">
      <c r="A49" s="65"/>
      <c r="B49" s="66"/>
      <c r="C49" s="77"/>
      <c r="D49" s="61"/>
    </row>
    <row r="50" spans="1:4" ht="15.75" x14ac:dyDescent="0.25">
      <c r="A50" s="65"/>
      <c r="B50" s="66"/>
      <c r="C50" s="77"/>
      <c r="D50" s="61"/>
    </row>
    <row r="51" spans="1:4" ht="15.75" x14ac:dyDescent="0.25">
      <c r="A51" s="65"/>
      <c r="B51" s="66"/>
      <c r="C51" s="77"/>
      <c r="D51" s="61"/>
    </row>
    <row r="52" spans="1:4" ht="15.75" x14ac:dyDescent="0.25">
      <c r="A52" s="65"/>
      <c r="B52" s="66"/>
      <c r="C52" s="77"/>
      <c r="D52" s="61"/>
    </row>
    <row r="53" spans="1:4" ht="15.75" x14ac:dyDescent="0.25">
      <c r="A53" s="65"/>
      <c r="B53" s="66"/>
      <c r="C53" s="77"/>
    </row>
    <row r="54" spans="1:4" ht="15.75" x14ac:dyDescent="0.25">
      <c r="A54" s="65"/>
      <c r="B54" s="66"/>
      <c r="C54" s="77"/>
    </row>
    <row r="55" spans="1:4" ht="15.75" x14ac:dyDescent="0.25">
      <c r="A55" s="65"/>
      <c r="B55" s="66"/>
      <c r="C55" s="77"/>
    </row>
    <row r="56" spans="1:4" ht="15.75" x14ac:dyDescent="0.25">
      <c r="A56" s="65"/>
      <c r="B56" s="66"/>
      <c r="C56" s="77"/>
    </row>
    <row r="57" spans="1:4" ht="15.75" x14ac:dyDescent="0.25">
      <c r="A57" s="65"/>
      <c r="B57" s="66"/>
      <c r="C57" s="77"/>
    </row>
    <row r="58" spans="1:4" ht="15.75" x14ac:dyDescent="0.25">
      <c r="A58" s="65"/>
      <c r="B58" s="66"/>
      <c r="C58" s="77"/>
    </row>
    <row r="59" spans="1:4" ht="15.75" x14ac:dyDescent="0.25">
      <c r="A59" s="65"/>
      <c r="B59" s="66"/>
      <c r="C59" s="77"/>
    </row>
    <row r="60" spans="1:4" ht="15.75" x14ac:dyDescent="0.25">
      <c r="A60" s="65"/>
      <c r="B60" s="66"/>
      <c r="C60" s="77"/>
    </row>
  </sheetData>
  <mergeCells count="15">
    <mergeCell ref="A21:C21"/>
    <mergeCell ref="A36:C36"/>
    <mergeCell ref="A29:C29"/>
    <mergeCell ref="A33:C33"/>
    <mergeCell ref="A39:C39"/>
    <mergeCell ref="B7:C7"/>
    <mergeCell ref="B8:C8"/>
    <mergeCell ref="B9:C9"/>
    <mergeCell ref="A11:C11"/>
    <mergeCell ref="A12:C12"/>
    <mergeCell ref="B4:C4"/>
    <mergeCell ref="B5:C5"/>
    <mergeCell ref="B1:C1"/>
    <mergeCell ref="B2:C2"/>
    <mergeCell ref="B3:C3"/>
  </mergeCells>
  <pageMargins left="0.59055118110236227" right="0.39370078740157483" top="0.59055118110236227" bottom="0.19685039370078741" header="0" footer="0"/>
  <pageSetup paperSize="9" scale="80" firstPageNumber="121" fitToHeight="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№ 2.7 (365)</vt:lpstr>
      <vt:lpstr>Приложение 2.3 (1360-1)</vt:lpstr>
      <vt:lpstr>'Приложение 2.3 (1360-1)'!Заголовки_для_печати</vt:lpstr>
      <vt:lpstr>'Приложение № 2.7 (365)'!Заголовки_для_печати</vt:lpstr>
      <vt:lpstr>'Приложение 2.3 (1360-1)'!Область_печати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Мога Лариса Прокопьевна</cp:lastModifiedBy>
  <cp:lastPrinted>2025-03-21T07:53:30Z</cp:lastPrinted>
  <dcterms:created xsi:type="dcterms:W3CDTF">2019-08-30T12:09:31Z</dcterms:created>
  <dcterms:modified xsi:type="dcterms:W3CDTF">2025-03-21T07:54:02Z</dcterms:modified>
</cp:coreProperties>
</file>