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Мога Лариса\Текущие редакции приложений к бюджету 2025 года\07.после папки 1667 (1, 2, 2.2, 2.22, 8, 8.1)\"/>
    </mc:Choice>
  </mc:AlternateContent>
  <bookViews>
    <workbookView xWindow="0" yWindow="0" windowWidth="24915" windowHeight="10095"/>
  </bookViews>
  <sheets>
    <sheet name="Приложение № 2.2 (1667)" sheetId="6" r:id="rId1"/>
  </sheets>
  <definedNames>
    <definedName name="_xlnm.Print_Titles" localSheetId="0">'Приложение № 2.2 (1667)'!$13:$13</definedName>
  </definedNames>
  <calcPr calcId="162913"/>
</workbook>
</file>

<file path=xl/calcChain.xml><?xml version="1.0" encoding="utf-8"?>
<calcChain xmlns="http://schemas.openxmlformats.org/spreadsheetml/2006/main">
  <c r="C21" i="6" l="1"/>
  <c r="C171" i="6" l="1"/>
  <c r="C53" i="6"/>
  <c r="C42" i="6"/>
  <c r="C33" i="6"/>
  <c r="C69" i="6" l="1"/>
  <c r="C68" i="6"/>
  <c r="C19" i="6" l="1"/>
  <c r="C40" i="6" l="1"/>
  <c r="C39" i="6"/>
  <c r="C36" i="6"/>
  <c r="C25" i="6"/>
  <c r="C29" i="6" s="1"/>
  <c r="C30" i="6" s="1"/>
  <c r="C46" i="6" l="1"/>
  <c r="C173" i="6"/>
  <c r="C169" i="6"/>
  <c r="C162" i="6"/>
  <c r="C159" i="6"/>
  <c r="C154" i="6"/>
  <c r="C150" i="6"/>
  <c r="C144" i="6"/>
  <c r="C141" i="6"/>
  <c r="C138" i="6"/>
  <c r="C135" i="6"/>
  <c r="C132" i="6"/>
  <c r="C129" i="6"/>
  <c r="C112" i="6"/>
  <c r="C113" i="6" s="1"/>
  <c r="C103" i="6"/>
  <c r="C100" i="6"/>
  <c r="C94" i="6"/>
  <c r="C95" i="6" s="1"/>
  <c r="C89" i="6"/>
  <c r="C86" i="6"/>
  <c r="C83" i="6"/>
  <c r="C78" i="6"/>
  <c r="C66" i="6"/>
  <c r="C62" i="6"/>
  <c r="C58" i="6"/>
  <c r="C51" i="6"/>
  <c r="C155" i="6" l="1"/>
  <c r="C90" i="6"/>
  <c r="C104" i="6"/>
  <c r="C163" i="6"/>
  <c r="C174" i="6"/>
  <c r="C175" i="6" s="1"/>
  <c r="C164" i="6" l="1"/>
  <c r="C18" i="6"/>
  <c r="C14" i="6"/>
  <c r="C74" i="6" l="1"/>
  <c r="C75" i="6" s="1"/>
  <c r="C71" i="6"/>
  <c r="C72" i="6" s="1"/>
  <c r="C55" i="6"/>
  <c r="C79" i="6" l="1"/>
  <c r="C105" i="6" s="1"/>
  <c r="C176" i="6" s="1"/>
</calcChain>
</file>

<file path=xl/sharedStrings.xml><?xml version="1.0" encoding="utf-8"?>
<sst xmlns="http://schemas.openxmlformats.org/spreadsheetml/2006/main" count="250" uniqueCount="149">
  <si>
    <t>Итого по программе капитальных вложений</t>
  </si>
  <si>
    <t>Итого по программе капитального ремонта</t>
  </si>
  <si>
    <t>№ п/п</t>
  </si>
  <si>
    <t xml:space="preserve">Наименование объекта </t>
  </si>
  <si>
    <t>Программа капитальных вложений</t>
  </si>
  <si>
    <t xml:space="preserve">Сумма, руб. </t>
  </si>
  <si>
    <t>Программа капитального ремонта</t>
  </si>
  <si>
    <t>Капитальные вложения в строительство объектов социально-культурного назначения (240230)</t>
  </si>
  <si>
    <t>Итого по подстатье 240230</t>
  </si>
  <si>
    <t>Капитальные вложения в строительство административных зданий  (240240)</t>
  </si>
  <si>
    <t>Итого по подстатье 111070</t>
  </si>
  <si>
    <t>Товары и услуги, не отнесенные к другим подстатьям (111070)</t>
  </si>
  <si>
    <t>Капитальный ремонт объектов социально-культурного назначения (240330)</t>
  </si>
  <si>
    <t>Итого по подстатье 240330</t>
  </si>
  <si>
    <t>Капитальный ремонт административных зданий (240340)</t>
  </si>
  <si>
    <t>Итого по подстатье 240340</t>
  </si>
  <si>
    <t>Итого по подстатье 240240</t>
  </si>
  <si>
    <t xml:space="preserve">Министерство по социальной защите и труду Приднестровской Молдавской Республики </t>
  </si>
  <si>
    <t xml:space="preserve">Министерство обороны Приднестровской Молдавской Республики </t>
  </si>
  <si>
    <t>Продолжение работ по капитальному ремонту здания № 1, казарма-столовая, военный городок № 11, г. Рыбница</t>
  </si>
  <si>
    <t xml:space="preserve">Правительство Приднестровской Молдавской Республики </t>
  </si>
  <si>
    <t>Приднестровский государственный университет им. Т.Г. Шевченко</t>
  </si>
  <si>
    <t>Приобретение комплекса строений, расположенного по адресу: г. Тирасполь, ул. Ленина, д. 1/1</t>
  </si>
  <si>
    <t>Разработка проектно-сметной документации</t>
  </si>
  <si>
    <t xml:space="preserve">Экспертиза проектно-сметной документации </t>
  </si>
  <si>
    <t xml:space="preserve">Итого </t>
  </si>
  <si>
    <t>Основные характеристики, источники формирования и направления расходования средств Фонда капитальных вложений Приднестровской Молдавской Республики на 2025 год</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</si>
  <si>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</si>
  <si>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к Закону Приднестровской Молдавской Республики</t>
  </si>
  <si>
    <t>"О республиканском бюджете на 2025 год"</t>
  </si>
  <si>
    <t>1.</t>
  </si>
  <si>
    <t>ДОХОДЫ ВСЕГО, в том числе:</t>
  </si>
  <si>
    <t>2.</t>
  </si>
  <si>
    <t>РАСХОДЫ ВСЕГО, в том числе:</t>
  </si>
  <si>
    <t>Капитальный ремонт учебного корпуса № 4 (Г) ГОУ "ПГУ им. Т. Г. Шевченко", расположенного по адресу: г. Тирасполь, ул. Свердлова, 73</t>
  </si>
  <si>
    <t xml:space="preserve">Министерство экономического развития Приднестровской Молдавской Республики </t>
  </si>
  <si>
    <t>Итого</t>
  </si>
  <si>
    <t xml:space="preserve">Министерство здравоохранения Приднестровской Молдавской Республики </t>
  </si>
  <si>
    <t>Государственная администрация г. Тирасполя</t>
  </si>
  <si>
    <t>Министерство экономического развития Приднестровской Молдавской Республики</t>
  </si>
  <si>
    <t>Капитальный ремонт литер "М", столовая в ГУП "ОК "Днестровские зори"</t>
  </si>
  <si>
    <t xml:space="preserve">Министерство внутренних дел Приднестровской Молдавской Республики </t>
  </si>
  <si>
    <t xml:space="preserve">Государственная служба по культуре и историческому наследию Приднестровской Молдавской Республики </t>
  </si>
  <si>
    <t>Капитальный ремонт здания, литер А, ГУ "Приднестровский государственный художественный музей", расположенного по адресу: г.Бендеры, ул. Калинина, 43</t>
  </si>
  <si>
    <t>Капитальный ремонт учебного корпуса ГОУ ВПО "Приднестровской государственный институт им. А. Г. Рубинштейна", расположенного по адресу: г. Тирасполь, ул. Луначарского, 26</t>
  </si>
  <si>
    <t>5.</t>
  </si>
  <si>
    <t>Капитальный ремонт рентген-кабинета в противотуберкулезном диспансере ГУ «Республиканская клиническая больница», расположенном по адресу: г. Тирасполь, ул. Мира, 33, в том числе проектные работы</t>
  </si>
  <si>
    <t>3.</t>
  </si>
  <si>
    <t>Оборудование пищеблока механической  (приточно-вытяжной) вентиляцией ГОУ "Бендерская С(К)ОШИ III, IV, VII видов", расположенного по адресу: г. Бендеры, ул. 12 Октября, 81в</t>
  </si>
  <si>
    <t>4.</t>
  </si>
  <si>
    <t>Государственный таможенный комитет Приднестровской Молдавской Республики</t>
  </si>
  <si>
    <t>Капитальные вложения в строительство прочих объектов (240270)</t>
  </si>
  <si>
    <t>Итого по подстатье 240270</t>
  </si>
  <si>
    <t xml:space="preserve">Строительство не завершенного строительством здания под пищеблок и прачечный блок ГУ "Республиканская клиническая больница", расположенного  по адресу: г. Тирасполь, ул. Мира, 33, в том числе проектные работы  </t>
  </si>
  <si>
    <t>Реконструкция  терапевтического корпуса ГУ "Республиканская клиническая больница" под размещение обучающего (симуляционного) центра и администрации ГУ "Республиканская клиническая больница", расположенного по адресу:  г. Тирасполь, ул. Мира, 33, в том числе проектные работы</t>
  </si>
  <si>
    <t>Реконструкция здания (санитарные узлы) ГОУ СПО "Приднестровский государственный медицинский колледж им. Л. А. Тарасевича", расположенного по адресу: г. Бендеры, ул. Гагарина, 25, в том числе проектные работы (в том числе кредиторская задолжность за 2024 год - 64 174 рубля)</t>
  </si>
  <si>
    <t>Реконструкция поликлиники ГУ "Слободзейская центральная районная больница", расположенной по адресу:  г. Слободзея, ул. Ленина, 98 "а", в том числе проектные работы и   благоустройство</t>
  </si>
  <si>
    <t>Реконструкция поликлиники ГУ "Григориопольская центральная районная больница", расположенной по адресу: г. Григориополь, ул. Дзержинского, 34, в том числе проектные работы и благоустройство</t>
  </si>
  <si>
    <t xml:space="preserve">Устройство приточно-вытяжной вентиляции ФАПа с. Янтарное ГУ "Каменская центральная районная больница", расположенного по адресу: с. Янтарное, ул. Ленина, 18 А </t>
  </si>
  <si>
    <t>Реконструкция операционного блока, отделения хирургии № 1, отделения гнойной хирургии,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задолжность за 2024 год - 59 766 рублей)</t>
  </si>
  <si>
    <t>Реконструкция педиатрического стационара ГУ «Республиканский центр матери и ребенка» по адресу: г. Тирасполь, ул. 1 Мая, 58, в том числе   проектные работы (в том числе кредиторская задолжность за 2024 год -  134 615 рублей)</t>
  </si>
  <si>
    <t>Благоустройство прилегающей территории приемного отделения скорой медицинской помощи ГУ "Каменская центральная районная больница", расположенного по адресу: г. Каменка, ул. Кирова, 300/2</t>
  </si>
  <si>
    <t>6.</t>
  </si>
  <si>
    <t>7.</t>
  </si>
  <si>
    <t>8.</t>
  </si>
  <si>
    <t>9.</t>
  </si>
  <si>
    <t>10.</t>
  </si>
  <si>
    <t>11.</t>
  </si>
  <si>
    <t>12.</t>
  </si>
  <si>
    <t>13.</t>
  </si>
  <si>
    <t>Государственная администрация г. Бендеры</t>
  </si>
  <si>
    <t>Создание спортивного комплекса на территории МОУ "БСОШ № 15" , расположенного по адресу: г. Бендеры,  ул. Т. Кручок, 17, в том числе проектные работы</t>
  </si>
  <si>
    <t>Капитальный ремонт инфекционного корпуса, лит. И, ГУ "Республиканская клиническая больница", расположенного по адресу: г. Тирасполь, ул. Мира, 33 (1 этап), в том числе проектные работы</t>
  </si>
  <si>
    <t>Капитальный ремонт помещений скорой медицинской помощи, приемного отделения  ГУ "Каменская центральная районная больница", расположенных по адресу: г. Каменка, ул. Кирова, 300/2, в том числе проектные работы (в том числе кредиторская задолжность за 2024 год - 1 741 748 рублей)</t>
  </si>
  <si>
    <t>Капитальный ремонт СВА с. Протягайловка ГУ "Бендерский центр амбулаторно-поликлинической помощи", расположенной по адресу: с. Протягайловка, пер. Первомайский, 6 (в том числе кредиторская задолжность за 2024 год - 394 456 рублей)</t>
  </si>
  <si>
    <t xml:space="preserve">Капитальный ремонт ГУЗ "Днестровская городская больница", расположенного по адресу: г. Днестровск, ул. Терпиловского, 1 (замена оконных блоков) </t>
  </si>
  <si>
    <t>Капитальный ремонт здания компьютерной томографии ГУ "Республиканская клиническая больница", расположенного по адресу: г. Тирасполь, ул. Мира, 33</t>
  </si>
  <si>
    <t>Капитальный ремонт санитарных узлов ГУ «Каменская центральная районная больница», расположенных по адресу: г. Каменка, ул. Кирова, 300</t>
  </si>
  <si>
    <t>Капитальный ремонт СВА с. Парканы ГУ "Бендерский центр амбулаторно-поликлинической помощи", расположенной по адресу: с. Парканы, ул. Ленина, 83, в том числе проектные работы и благоустройство</t>
  </si>
  <si>
    <t>Капитальный ремонт ГУ «Бендерская центральная городская больница», расположенного по адресу: г. Бендеры, ул. Б. Восстания, 146, в том числе проектные работы (в том числе кредиторская задолжность за 2024 год - 224 942 рубля)</t>
  </si>
  <si>
    <t>Государственная администрация г. Днестровск</t>
  </si>
  <si>
    <t>Капитальный ремонт парка "Октябрьский" в г. Бендеры, в том числе проектные работы (в том числе кредиторская задолженность за 2024 год - 107 844 рубля)</t>
  </si>
  <si>
    <t>Участие Правительства в осуществлении отдельных программ (290 000)</t>
  </si>
  <si>
    <t>Мероприятия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2023–2025 годы</t>
  </si>
  <si>
    <t>Благоустройство Мемориала воинской славы (устройство стелы, облицовка стен гранитными плитами, мощение тротуарной плиткой), г. Бендеры, площадь Героев</t>
  </si>
  <si>
    <t>Государственная администрация Григориопольского района и г. Григориополя</t>
  </si>
  <si>
    <t>Государственная администрация г. Дубоссарского района и г.Дубоссары</t>
  </si>
  <si>
    <t>Благоустройство территории, ремонт памятников, освещение Кургана Славы, Дубоссарский район, трасса Тирасполь–Дубоссары</t>
  </si>
  <si>
    <t>Итого по мероприятиям по благоустройству и сохранению мест захоронений Героев Советского Союза, полных кавалеров ордена Славы и мемориалов воинской славы Великой Отечественной войны на 2024–2025 годы</t>
  </si>
  <si>
    <t>Итого по подстатье 290 000</t>
  </si>
  <si>
    <t>Государственная администрация Каменского района и г. Каменка</t>
  </si>
  <si>
    <t xml:space="preserve">Строительство спортивно-актового зала под спортивные залы бокса МУДО "ДЮСШ г. Рыбница", расположенного по адресу: г. Рыбница, ул. Юбилейная, 33 </t>
  </si>
  <si>
    <t>Благоустройство набережной р. Днестр по ул. Вальченко (вдоль жилого дома № 33 по ул. Вальченко до моста Рыбница – Резина)</t>
  </si>
  <si>
    <t>Восстановление парка Витгенштейна, г. Каменка, в том числе проектные работы (в том числе кредиторская задолженность за 2024 год - 225 231 рубль)</t>
  </si>
  <si>
    <t xml:space="preserve">Капитальный ремонт МОУ "Каменская ОСШ № 3", расположенного по адресу:  г. Каменка, ул. Кирова, 59, в том числе проектные работы </t>
  </si>
  <si>
    <t>Государственная администрация Слободзейского района и г.Слободзея</t>
  </si>
  <si>
    <t>Капитальный ремонт Дома культуры с. Коротное</t>
  </si>
  <si>
    <t>Капитальный ремонт учебного корпуса № 11 (экономический факультет )  ГОУ "ПГУ им. Т. Г. Шевченко", расположенного по адресу: г. Тирасполь,  бульвар Гагарина, 2</t>
  </si>
  <si>
    <t>Капитальный ремонт городского стадиона, расположенного по адресу: г. Днестровск, ул. Строителей</t>
  </si>
  <si>
    <t>Государственная служба управления документацией и архивами Приднестровской Молдавской Республики</t>
  </si>
  <si>
    <t>Реконструкция здания государственных архивов, расположенного по адресу: г. Тирасполь, ул. Текстильщиков, 36, в том числе проектные работы</t>
  </si>
  <si>
    <t>Строительство общественного туалета на ТПП "Бендеры (Каушаны)", расположенном по адресу: г. Бендеры, ул. 40 лет МССР, в том числе проектные работы и благоустройство территории (в том числе кредиторская задолженность за 2024 год - 68 872 рубля)</t>
  </si>
  <si>
    <t>Устройство фундамента для грузовых платформенных весов на ТПП "Вадул-луй-Водэ", в том числе благоустройство прилегающей территории, вынос инженерных сетей и проектные работы по адресу: Дубоссарский район, полоса отвода автомобильной дороги Тирасполь-Рыбница-Кошница, на отм.0+100м ( в том числе кредиторская задолженность за 2024 год - 278 600 рублей)</t>
  </si>
  <si>
    <t>Приднестровский государственный университет им. Т. Г. Шевченко</t>
  </si>
  <si>
    <t>Капитальный ремонт учебного корпуса № 3 ГОУ "ПГУ им. Т.Г. Шевченко", расположенного по адресу: г. Тирасполь, ул. 25 Октября, 128</t>
  </si>
  <si>
    <t>Капитальный ремонт учебного корпуса № 11 (экономический факультет ) ГОУ "ПГУ им. Т. Г. Шевченко", расположенного по адресу: г. Тирасполь,  бульвар Гагарина, 2</t>
  </si>
  <si>
    <t>Министерство внутренних дел Приднестровской Молдавской Республики</t>
  </si>
  <si>
    <t>Капитальные вложения в строительство коммунальных объектов (240250)</t>
  </si>
  <si>
    <t>Мероприятия по технологическому присоединению всех объектов (блокпостов) республики к сетям электроснабжения, в т. ч. проектные, строительно-монтажные, пуско-наладочные работы</t>
  </si>
  <si>
    <t>Министерство просвещения Приднестровской Молдавской Республики</t>
  </si>
  <si>
    <t>Капитальный ремонт административного здания УГАИ, расположенного по адресу: г. Бендеры, ул. Тимирязева, 2а, в том числе проектные работы</t>
  </si>
  <si>
    <t>Экспертиза проектно-сметной документации  по строительству зданий и сооружений ( в том числе кредиторская задоленность за 2024 год - 675 рублей)</t>
  </si>
  <si>
    <t>Завершение строительства базы отдыха "Прометей", расположенной по адресу: Слободзейский район, земли Кицканского лесничества ГУП "РЛПХ" ( в том числе кредиторская задолженность за 2024 год - 415 640 рублей)</t>
  </si>
  <si>
    <t>Экспертиза проектно-сметной документации по капитальному ремонту зданий и сооружений ( в том числе кредиторская задолженность за 2024 год - 2 382 рубля)</t>
  </si>
  <si>
    <t>Разработка проектно-сметной документации (в том числе кредиторская задолженность за 2024 год - 122 983 рублей)</t>
  </si>
  <si>
    <t>Реконструкция картодрома, расположенного по адресу : г. Григориополь, ул. Васканова, б/н (в том числе кредиторская задолженность за 2024 год - 3 072 494 рубля)</t>
  </si>
  <si>
    <t>Отчисления от единого таможенного платежа</t>
  </si>
  <si>
    <t>Прочие поступления</t>
  </si>
  <si>
    <t>ОСТАТКИ, сложившиеся по состоянию на 01.01.2025 г. ВСЕГО, в том числе:</t>
  </si>
  <si>
    <t>1.1.</t>
  </si>
  <si>
    <t>Строительство административно-бытового здания с переходной галереей, пункта охраны, комплекса гаражей машин СМП, ремонтной зоны с автомойкой государственного учреждения "Республиканский центр скорой медицинской помощи", расположенного по адресу: г. Тирасполь, ул. Суворова, 33, в том числе проектные работы</t>
  </si>
  <si>
    <t>Реконструкция  с усилением фундамента учебного корпуса "ГОУ ВПО "Приднестровский государственный институт искусств им. А. Г. Рубинштейна", расположенного по адресу: г. Тирасполь, ул. Луначарского, 26, в том числе проектные работы</t>
  </si>
  <si>
    <t>Итого по подстатье 240250</t>
  </si>
  <si>
    <t>Государственная администрация Рыбницкого района и г. Рыбница</t>
  </si>
  <si>
    <t>2.1.</t>
  </si>
  <si>
    <t>1.2.</t>
  </si>
  <si>
    <t>Государственная служба по культуре и историческому наследию Приднестровской Молдавской Республики</t>
  </si>
  <si>
    <t>Реконструкция СВА с. Дойбаны под размещение единого комплекса для проживания одиноких граждан пожилого возраста, расположенной по адресу: с. Дойбаны-1, ул. Молодежная, д. 8, в том числе проектные работы</t>
  </si>
  <si>
    <t>Реконструкция 1-го, 3-го и 4-го этажей кардиологического корпуса, лит. С, ГУ "Республиканская клиническая больница", расположенного по адресу: г. Тирасполь, ул. Мира, 33 (с заменой лифта и устройством шатровой кровли), в том числе проектные работы</t>
  </si>
  <si>
    <t>Приложение № 2.2</t>
  </si>
  <si>
    <t>Строительство пристройки к зданию корпуса ГУ "Тираспольский психоневрологический дом-интернат", расположенному по адресу: г. Тирасполь, ул. Гвардейская, 9, в том числе проектные работы</t>
  </si>
  <si>
    <t>Реконструкция Тираспольского городского стадиона им. Е. Я. Шинкаренко (2 этап), расположенного по адресу: г. Тирасполь,  ул. Мира, 21, и ледового катка, расположенного по адресу: г. Тирасполь, ул.Синева, 3, в том числе проектные работы</t>
  </si>
  <si>
    <t>Реконструкция административного-хозяйственного комплекса строений МОУ "Григориопольская ОСШ 2 им. А. Стоева с лицейскими классами", расположенного по адресу: г. Григориополь,  ул. К. Маркса, 187</t>
  </si>
  <si>
    <t>Реконструкция газовой котельной УБЭПиК И УУР, расположенной по адресу: г. Тирасполь, ул. К. Либкнехта, 167 (в том числе кредиторская задолженность 410 785 рублей)</t>
  </si>
  <si>
    <t>Изготовление и монтаж металлического ограждения и калитки ГОУ СПО "Бендерский педагогический колледж", расположенного по адресу: г. Бендеры, ул. П. Морозова, 8, со стороны ул. Интернационалистов, г. Бендеры</t>
  </si>
  <si>
    <t>Капитальный ремонт инфекционного корпуса, лит. И, ГУ "Республиканская клиническая больница", расположенного по адресу:  г. Тирасполь, ул. Мира, 33 (2 этап), в том числе проектные работы</t>
  </si>
  <si>
    <t xml:space="preserve">Капитальный ремонт отделения переливания крови, ГУ "Республиканская клиническая больница", расположенного по адресу: г. Тирасполь, ул. Мира, 33  </t>
  </si>
  <si>
    <t>Капитальный ремонт мягкой кровли корпуса отделения химиотерапии   ГУ «Республиканская клиническая больница», расположенного по адресу: г. Тирасполь, ул. Мира, 33 (в том числе кредиторская задолжность за 2024 год - 47 438 рублей)</t>
  </si>
  <si>
    <t>Капитальный ремонт хозяйственного блока, неврологического, кардиологического   и терапевтического отделений ГУ "Рыбницкая центральная районная   больница", расположенных по адресу: г. Рыбница, ул. Грибоедова, 3, в том числе проектные работы (в том числе кредиторская задолжность за 2024 год - 369 867 рублей)</t>
  </si>
  <si>
    <t>"О внесении изменений и дополнений</t>
  </si>
  <si>
    <t>в Закон Приднестровской Молдавской Республики</t>
  </si>
  <si>
    <r>
      <t>1</t>
    </r>
    <r>
      <rPr>
        <sz val="12"/>
        <color rgb="FF00B0F0"/>
        <rFont val="Times New Roman"/>
        <family val="1"/>
        <charset val="204"/>
      </rPr>
      <t>.</t>
    </r>
  </si>
  <si>
    <t>Приложение № 3</t>
  </si>
  <si>
    <t>Отчисления от единого таможенного платежа в размере с 1 января по 30 апреля 2025 года в размере 31,62 процента, с 1 мая по 31 декабря 2025 года – 7,58 процента</t>
  </si>
  <si>
    <t>Благоустройство студенческого городка ГОУ "ПГУ им. Т. Г. Шевченко" (в том числе кредиторская задолженность за 2024 год - 129 рублей)</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</si>
  <si>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</si>
  <si>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Создание Историко-краеведческого музея Приднестровья (3-й этап), расположенного по адресу: г. Тирасполь, ул. Покровская, 40, 42, 44, 46, ул. Федько, 28 "Б", в том числе проектные работы</t>
  </si>
  <si>
    <t>Капитальный ремонт скульптурной композиции, капитальный ремонт стен, благоустройство территории, установка памятных плит, устройство ограждения Мемориала жертвам фашизма, г. Дубоссары, ул. Зои Космодемьянской, 22а, в том числе проектные работы</t>
  </si>
  <si>
    <r>
      <t xml:space="preserve">Восстановление электроснабжения ГУ «Бендерский центр матери и ребенка», расположенного по адресу: г. Бендеры, ул. Протягайловская, 6, в том числе проектные работы (наружные и внутренние электросети), </t>
    </r>
    <r>
      <rPr>
        <i/>
        <sz val="12"/>
        <rFont val="Times New Roman"/>
        <family val="1"/>
        <charset val="204"/>
      </rPr>
      <t>восстановление асфальтобетонного покрытия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</si>
</sst>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L_-;\-* #,##0.00\ _L_-;_-* &quot;-&quot;??\ _L_-;_-@_-"/>
  </numFmts>
  <fonts count="12"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name val="Arial"/>
      <family val="2"/>
      <charset val="204"/>
    </font>
    <font>
      <sz val="10"/>
      <name val="Arial Cyr"/>
      <charset val="204"/>
    </font>
    <font>
      <sz val="12"/>
      <color rgb="FFFF0000"/>
      <name val="Times New Roman"/>
      <family val="1"/>
      <charset val="204"/>
    </font>
    <font>
      <sz val="12"/>
      <color theme="1"/>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2"/>
      <color rgb="FF00B0F0"/>
      <name val="Times New Roman"/>
      <family val="1"/>
      <charset val="204"/>
    </font>
    <font>
      <i/>
      <sz val="12"/>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1">
    <xf numFmtId="0" fontId="0"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4" fillId="0" borderId="0"/>
  </cellStyleXfs>
  <cellXfs count="40">
    <xf numFmtId="0" fontId="0" fillId="0" borderId="0" xfId="0"/>
    <xf numFmtId="3" fontId="5" fillId="0" borderId="0" xfId="0" applyNumberFormat="1" applyFont="1" applyFill="1" applyAlignment="1">
      <alignment horizontal="right" vertical="center"/>
    </xf>
    <xf numFmtId="3" fontId="6" fillId="0" borderId="0" xfId="0" applyNumberFormat="1" applyFont="1" applyFill="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wrapText="1"/>
    </xf>
    <xf numFmtId="3" fontId="7" fillId="0" borderId="0" xfId="0" applyNumberFormat="1" applyFont="1" applyAlignment="1">
      <alignment horizontal="right" vertical="center" wrapText="1"/>
    </xf>
    <xf numFmtId="3" fontId="7" fillId="0" borderId="0" xfId="0" applyNumberFormat="1" applyFont="1" applyAlignment="1">
      <alignment horizontal="right" vertical="center"/>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right" vertical="center" wrapText="1"/>
    </xf>
    <xf numFmtId="3" fontId="7" fillId="0" borderId="0" xfId="0" applyNumberFormat="1" applyFont="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right" vertical="center" wrapText="1"/>
    </xf>
    <xf numFmtId="0" fontId="8"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3" fontId="7" fillId="0" borderId="1" xfId="0" applyNumberFormat="1" applyFont="1" applyBorder="1" applyAlignment="1">
      <alignment horizontal="right" vertical="center"/>
    </xf>
    <xf numFmtId="0" fontId="8" fillId="0" borderId="1" xfId="0" applyFont="1" applyBorder="1" applyAlignment="1">
      <alignment vertical="center" wrapText="1"/>
    </xf>
    <xf numFmtId="3" fontId="8" fillId="0" borderId="1" xfId="0" applyNumberFormat="1" applyFont="1" applyBorder="1" applyAlignment="1">
      <alignment horizontal="right" vertical="center"/>
    </xf>
    <xf numFmtId="0" fontId="7"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vertical="center" wrapText="1"/>
    </xf>
    <xf numFmtId="0" fontId="10" fillId="0" borderId="0" xfId="0" applyFont="1" applyAlignment="1">
      <alignment vertical="center" wrapText="1"/>
    </xf>
    <xf numFmtId="3" fontId="8" fillId="0" borderId="0" xfId="0" applyNumberFormat="1" applyFont="1" applyAlignment="1">
      <alignment horizontal="right"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wrapText="1"/>
    </xf>
    <xf numFmtId="0" fontId="7" fillId="0" borderId="1" xfId="0" applyFont="1" applyBorder="1" applyAlignment="1">
      <alignment horizontal="center" vertical="center" wrapText="1"/>
    </xf>
  </cellXfs>
  <cellStyles count="21">
    <cellStyle name="Обычный" xfId="0" builtinId="0"/>
    <cellStyle name="Обычный 2" xfId="1"/>
    <cellStyle name="Обычный 2 3" xfId="20"/>
    <cellStyle name="Обычный 3" xfId="18"/>
    <cellStyle name="Обычный 4" xfId="17"/>
    <cellStyle name="Финансовый 2" xfId="2"/>
    <cellStyle name="Финансовый 2 2" xfId="7"/>
    <cellStyle name="Финансовый 2 3" xfId="5"/>
    <cellStyle name="Финансовый 2 3 2" xfId="9"/>
    <cellStyle name="Финансовый 2 3 3" xfId="11"/>
    <cellStyle name="Финансовый 2 3 4" xfId="14"/>
    <cellStyle name="Финансовый 2 3 5" xfId="16"/>
    <cellStyle name="Финансовый 2 4" xfId="4"/>
    <cellStyle name="Финансовый 2 5" xfId="8"/>
    <cellStyle name="Финансовый 2 6" xfId="10"/>
    <cellStyle name="Финансовый 2 7" xfId="13"/>
    <cellStyle name="Финансовый 2 8" xfId="15"/>
    <cellStyle name="Финансовый 3" xfId="3"/>
    <cellStyle name="Финансовый 4" xfId="6"/>
    <cellStyle name="Финансовый 5" xfId="12"/>
    <cellStyle name="Финансовый 6" xfId="19"/>
  </cellStyles>
  <dxfs count="0"/>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78"/>
  <sheetViews>
    <sheetView tabSelected="1" zoomScale="110" zoomScaleNormal="110" zoomScaleSheetLayoutView="100" workbookViewId="0">
      <pane xSplit="3" ySplit="13" topLeftCell="D14" activePane="bottomRight" state="frozenSplit"/>
      <selection pane="topRight" activeCell="C1" sqref="C1"/>
      <selection pane="bottomLeft" activeCell="A8" sqref="A8"/>
      <selection pane="bottomRight" activeCell="A22" sqref="A22:C22"/>
    </sheetView>
  </sheetViews>
  <sheetFormatPr defaultColWidth="8.7109375" defaultRowHeight="15.75" x14ac:dyDescent="0.25"/>
  <cols>
    <col min="1" max="1" width="5.85546875" style="3" customWidth="1"/>
    <col min="2" max="2" width="77" style="4" customWidth="1"/>
    <col min="3" max="3" width="14.7109375" style="6" customWidth="1"/>
    <col min="4" max="5" width="8.7109375" style="5" customWidth="1"/>
    <col min="6" max="16384" width="8.7109375" style="5"/>
  </cols>
  <sheetData>
    <row r="1" spans="1:5" hidden="1" x14ac:dyDescent="0.25">
      <c r="C1" s="1" t="s">
        <v>142</v>
      </c>
    </row>
    <row r="2" spans="1:5" hidden="1" x14ac:dyDescent="0.25">
      <c r="C2" s="2" t="s">
        <v>28</v>
      </c>
    </row>
    <row r="3" spans="1:5" hidden="1" x14ac:dyDescent="0.25">
      <c r="C3" s="1" t="s">
        <v>139</v>
      </c>
    </row>
    <row r="4" spans="1:5" hidden="1" x14ac:dyDescent="0.25">
      <c r="C4" s="2" t="s">
        <v>140</v>
      </c>
    </row>
    <row r="5" spans="1:5" hidden="1" x14ac:dyDescent="0.25">
      <c r="C5" s="2" t="s">
        <v>29</v>
      </c>
    </row>
    <row r="6" spans="1:5" hidden="1" x14ac:dyDescent="0.25"/>
    <row r="7" spans="1:5" x14ac:dyDescent="0.25">
      <c r="B7" s="3"/>
      <c r="C7" s="7" t="s">
        <v>129</v>
      </c>
    </row>
    <row r="8" spans="1:5" x14ac:dyDescent="0.25">
      <c r="B8" s="3"/>
      <c r="C8" s="7" t="s">
        <v>28</v>
      </c>
    </row>
    <row r="9" spans="1:5" x14ac:dyDescent="0.25">
      <c r="B9" s="3"/>
      <c r="C9" s="7" t="s">
        <v>29</v>
      </c>
    </row>
    <row r="10" spans="1:5" x14ac:dyDescent="0.25">
      <c r="B10" s="3"/>
    </row>
    <row r="11" spans="1:5" ht="45.75" customHeight="1" x14ac:dyDescent="0.25">
      <c r="A11" s="38" t="s">
        <v>26</v>
      </c>
      <c r="B11" s="38"/>
      <c r="C11" s="38"/>
    </row>
    <row r="12" spans="1:5" x14ac:dyDescent="0.25">
      <c r="A12" s="8"/>
      <c r="B12" s="8"/>
      <c r="C12" s="9"/>
    </row>
    <row r="13" spans="1:5" ht="31.5" x14ac:dyDescent="0.25">
      <c r="A13" s="10" t="s">
        <v>2</v>
      </c>
      <c r="B13" s="10" t="s">
        <v>3</v>
      </c>
      <c r="C13" s="11" t="s">
        <v>5</v>
      </c>
    </row>
    <row r="14" spans="1:5" ht="30" customHeight="1" x14ac:dyDescent="0.25">
      <c r="A14" s="10" t="s">
        <v>30</v>
      </c>
      <c r="B14" s="21" t="s">
        <v>118</v>
      </c>
      <c r="C14" s="12">
        <f>SUM(C15:C16)</f>
        <v>59254602</v>
      </c>
      <c r="E14" s="13"/>
    </row>
    <row r="15" spans="1:5" x14ac:dyDescent="0.25">
      <c r="A15" s="14" t="s">
        <v>119</v>
      </c>
      <c r="B15" s="15" t="s">
        <v>116</v>
      </c>
      <c r="C15" s="16">
        <v>58124598</v>
      </c>
    </row>
    <row r="16" spans="1:5" x14ac:dyDescent="0.25">
      <c r="A16" s="14" t="s">
        <v>125</v>
      </c>
      <c r="B16" s="15" t="s">
        <v>117</v>
      </c>
      <c r="C16" s="16">
        <v>1130004</v>
      </c>
    </row>
    <row r="17" spans="1:161" x14ac:dyDescent="0.25">
      <c r="A17" s="10"/>
      <c r="B17" s="10"/>
      <c r="C17" s="12"/>
    </row>
    <row r="18" spans="1:161" x14ac:dyDescent="0.25">
      <c r="A18" s="10" t="s">
        <v>32</v>
      </c>
      <c r="B18" s="17" t="s">
        <v>31</v>
      </c>
      <c r="C18" s="12">
        <f>C19</f>
        <v>118699644</v>
      </c>
    </row>
    <row r="19" spans="1:161" ht="47.25" x14ac:dyDescent="0.25">
      <c r="A19" s="18" t="s">
        <v>124</v>
      </c>
      <c r="B19" s="29" t="s">
        <v>143</v>
      </c>
      <c r="C19" s="16">
        <f>250000000-141300356+10000000</f>
        <v>118699644</v>
      </c>
    </row>
    <row r="20" spans="1:161" x14ac:dyDescent="0.25">
      <c r="A20" s="10"/>
      <c r="B20" s="15"/>
      <c r="C20" s="12"/>
    </row>
    <row r="21" spans="1:161" x14ac:dyDescent="0.25">
      <c r="A21" s="10" t="s">
        <v>47</v>
      </c>
      <c r="B21" s="17" t="s">
        <v>33</v>
      </c>
      <c r="C21" s="12">
        <f>C105+C164+C175</f>
        <v>167593521</v>
      </c>
      <c r="E21" s="13"/>
    </row>
    <row r="22" spans="1:161" x14ac:dyDescent="0.25">
      <c r="A22" s="33" t="s">
        <v>4</v>
      </c>
      <c r="B22" s="33"/>
      <c r="C22" s="33"/>
      <c r="E22" s="13"/>
    </row>
    <row r="23" spans="1:161" x14ac:dyDescent="0.25">
      <c r="A23" s="34" t="s">
        <v>11</v>
      </c>
      <c r="B23" s="34"/>
      <c r="C23" s="34"/>
      <c r="E23" s="13"/>
    </row>
    <row r="24" spans="1:161" x14ac:dyDescent="0.25">
      <c r="A24" s="35" t="s">
        <v>35</v>
      </c>
      <c r="B24" s="36"/>
      <c r="C24" s="37"/>
      <c r="D24" s="4"/>
      <c r="E24" s="6"/>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row>
    <row r="25" spans="1:161" x14ac:dyDescent="0.25">
      <c r="A25" s="14" t="s">
        <v>30</v>
      </c>
      <c r="B25" s="28" t="s">
        <v>23</v>
      </c>
      <c r="C25" s="20">
        <f>5800000-3500000</f>
        <v>2300000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row>
    <row r="26" spans="1:161" ht="31.5" x14ac:dyDescent="0.25">
      <c r="A26" s="14" t="s">
        <v>32</v>
      </c>
      <c r="B26" s="15" t="s">
        <v>114</v>
      </c>
      <c r="C26" s="20">
        <v>1122295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row>
    <row r="27" spans="1:161" x14ac:dyDescent="0.25">
      <c r="A27" s="14" t="s">
        <v>47</v>
      </c>
      <c r="B27" s="28" t="s">
        <v>24</v>
      </c>
      <c r="C27" s="20">
        <v>150000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row>
    <row r="28" spans="1:161" ht="47.25" x14ac:dyDescent="0.25">
      <c r="A28" s="14" t="s">
        <v>49</v>
      </c>
      <c r="B28" s="15" t="s">
        <v>111</v>
      </c>
      <c r="C28" s="20">
        <v>28790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row>
    <row r="29" spans="1:161" x14ac:dyDescent="0.25">
      <c r="A29" s="14"/>
      <c r="B29" s="21" t="s">
        <v>36</v>
      </c>
      <c r="C29" s="22">
        <f>SUM(C25:C28)</f>
        <v>3601085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row>
    <row r="30" spans="1:161" x14ac:dyDescent="0.25">
      <c r="A30" s="14"/>
      <c r="B30" s="17" t="s">
        <v>10</v>
      </c>
      <c r="C30" s="12">
        <f>SUM(C29)</f>
        <v>3601085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row>
    <row r="31" spans="1:161" ht="32.25" customHeight="1" x14ac:dyDescent="0.25">
      <c r="A31" s="34" t="s">
        <v>7</v>
      </c>
      <c r="B31" s="34"/>
      <c r="C31" s="34"/>
    </row>
    <row r="32" spans="1:161" x14ac:dyDescent="0.25">
      <c r="A32" s="35" t="s">
        <v>37</v>
      </c>
      <c r="B32" s="36"/>
      <c r="C32" s="37"/>
    </row>
    <row r="33" spans="1:3" ht="78.75" x14ac:dyDescent="0.25">
      <c r="A33" s="14" t="s">
        <v>30</v>
      </c>
      <c r="B33" s="15" t="s">
        <v>120</v>
      </c>
      <c r="C33" s="20">
        <f>6500000-5591000</f>
        <v>909000</v>
      </c>
    </row>
    <row r="34" spans="1:3" ht="78.75" x14ac:dyDescent="0.25">
      <c r="A34" s="23" t="s">
        <v>32</v>
      </c>
      <c r="B34" s="15" t="s">
        <v>27</v>
      </c>
      <c r="C34" s="20">
        <v>6000000</v>
      </c>
    </row>
    <row r="35" spans="1:3" ht="63" x14ac:dyDescent="0.25">
      <c r="A35" s="14" t="s">
        <v>47</v>
      </c>
      <c r="B35" s="15" t="s">
        <v>128</v>
      </c>
      <c r="C35" s="20">
        <v>8500000</v>
      </c>
    </row>
    <row r="36" spans="1:3" ht="63" x14ac:dyDescent="0.25">
      <c r="A36" s="14" t="s">
        <v>49</v>
      </c>
      <c r="B36" s="15" t="s">
        <v>53</v>
      </c>
      <c r="C36" s="20">
        <f>744966+6500000</f>
        <v>7244966</v>
      </c>
    </row>
    <row r="37" spans="1:3" ht="78.75" x14ac:dyDescent="0.25">
      <c r="A37" s="14" t="s">
        <v>45</v>
      </c>
      <c r="B37" s="15" t="s">
        <v>54</v>
      </c>
      <c r="C37" s="20">
        <v>47439</v>
      </c>
    </row>
    <row r="38" spans="1:3" ht="78.75" x14ac:dyDescent="0.25">
      <c r="A38" s="14" t="s">
        <v>62</v>
      </c>
      <c r="B38" s="15" t="s">
        <v>55</v>
      </c>
      <c r="C38" s="20">
        <v>89110</v>
      </c>
    </row>
    <row r="39" spans="1:3" ht="47.25" x14ac:dyDescent="0.25">
      <c r="A39" s="14" t="s">
        <v>63</v>
      </c>
      <c r="B39" s="15" t="s">
        <v>56</v>
      </c>
      <c r="C39" s="20">
        <f>2008791+3500000</f>
        <v>5508791</v>
      </c>
    </row>
    <row r="40" spans="1:3" ht="47.25" x14ac:dyDescent="0.25">
      <c r="A40" s="14" t="s">
        <v>64</v>
      </c>
      <c r="B40" s="15" t="s">
        <v>57</v>
      </c>
      <c r="C40" s="20">
        <f>1121928+3500000</f>
        <v>4621928</v>
      </c>
    </row>
    <row r="41" spans="1:3" ht="47.25" x14ac:dyDescent="0.25">
      <c r="A41" s="14" t="s">
        <v>65</v>
      </c>
      <c r="B41" s="15" t="s">
        <v>58</v>
      </c>
      <c r="C41" s="20">
        <v>57031</v>
      </c>
    </row>
    <row r="42" spans="1:3" ht="78.75" x14ac:dyDescent="0.25">
      <c r="A42" s="14" t="s">
        <v>66</v>
      </c>
      <c r="B42" s="15" t="s">
        <v>59</v>
      </c>
      <c r="C42" s="20">
        <f>2366546+2291000</f>
        <v>4657546</v>
      </c>
    </row>
    <row r="43" spans="1:3" ht="63" x14ac:dyDescent="0.25">
      <c r="A43" s="14" t="s">
        <v>67</v>
      </c>
      <c r="B43" s="15" t="s">
        <v>60</v>
      </c>
      <c r="C43" s="20">
        <v>1106661</v>
      </c>
    </row>
    <row r="44" spans="1:3" ht="47.25" x14ac:dyDescent="0.25">
      <c r="A44" s="14" t="s">
        <v>68</v>
      </c>
      <c r="B44" s="15" t="s">
        <v>61</v>
      </c>
      <c r="C44" s="20">
        <v>7676</v>
      </c>
    </row>
    <row r="45" spans="1:3" ht="63" x14ac:dyDescent="0.25">
      <c r="A45" s="14" t="s">
        <v>69</v>
      </c>
      <c r="B45" s="15" t="s">
        <v>148</v>
      </c>
      <c r="C45" s="20">
        <v>771667</v>
      </c>
    </row>
    <row r="46" spans="1:3" x14ac:dyDescent="0.25">
      <c r="A46" s="24"/>
      <c r="B46" s="17" t="s">
        <v>25</v>
      </c>
      <c r="C46" s="12">
        <f>SUM(C33:C45)</f>
        <v>39521815</v>
      </c>
    </row>
    <row r="47" spans="1:3" x14ac:dyDescent="0.25">
      <c r="A47" s="35" t="s">
        <v>17</v>
      </c>
      <c r="B47" s="36"/>
      <c r="C47" s="37"/>
    </row>
    <row r="48" spans="1:3" ht="47.25" x14ac:dyDescent="0.25">
      <c r="A48" s="14" t="s">
        <v>30</v>
      </c>
      <c r="B48" s="15" t="s">
        <v>127</v>
      </c>
      <c r="C48" s="16">
        <v>2640143</v>
      </c>
    </row>
    <row r="49" spans="1:3" ht="47.25" x14ac:dyDescent="0.25">
      <c r="A49" s="14" t="s">
        <v>32</v>
      </c>
      <c r="B49" s="15" t="s">
        <v>130</v>
      </c>
      <c r="C49" s="16">
        <v>961736</v>
      </c>
    </row>
    <row r="50" spans="1:3" ht="47.25" x14ac:dyDescent="0.25">
      <c r="A50" s="14" t="s">
        <v>47</v>
      </c>
      <c r="B50" s="15" t="s">
        <v>48</v>
      </c>
      <c r="C50" s="16">
        <v>87828</v>
      </c>
    </row>
    <row r="51" spans="1:3" x14ac:dyDescent="0.25">
      <c r="A51" s="14"/>
      <c r="B51" s="21" t="s">
        <v>36</v>
      </c>
      <c r="C51" s="12">
        <f>SUM(C48:C50)</f>
        <v>3689707</v>
      </c>
    </row>
    <row r="52" spans="1:3" x14ac:dyDescent="0.25">
      <c r="A52" s="14"/>
      <c r="B52" s="10" t="s">
        <v>38</v>
      </c>
      <c r="C52" s="16"/>
    </row>
    <row r="53" spans="1:3" ht="47.25" x14ac:dyDescent="0.25">
      <c r="A53" s="14" t="s">
        <v>30</v>
      </c>
      <c r="B53" s="15" t="s">
        <v>146</v>
      </c>
      <c r="C53" s="20">
        <f>17000000+6606842</f>
        <v>23606842</v>
      </c>
    </row>
    <row r="54" spans="1:3" ht="63" x14ac:dyDescent="0.25">
      <c r="A54" s="14" t="s">
        <v>32</v>
      </c>
      <c r="B54" s="15" t="s">
        <v>131</v>
      </c>
      <c r="C54" s="20">
        <v>1765429</v>
      </c>
    </row>
    <row r="55" spans="1:3" x14ac:dyDescent="0.25">
      <c r="A55" s="24"/>
      <c r="B55" s="17" t="s">
        <v>25</v>
      </c>
      <c r="C55" s="12">
        <f>SUM(C53:C54)</f>
        <v>25372271</v>
      </c>
    </row>
    <row r="56" spans="1:3" x14ac:dyDescent="0.25">
      <c r="A56" s="30" t="s">
        <v>70</v>
      </c>
      <c r="B56" s="31"/>
      <c r="C56" s="32"/>
    </row>
    <row r="57" spans="1:3" ht="47.25" x14ac:dyDescent="0.25">
      <c r="A57" s="14" t="s">
        <v>30</v>
      </c>
      <c r="B57" s="15" t="s">
        <v>71</v>
      </c>
      <c r="C57" s="20">
        <v>1745</v>
      </c>
    </row>
    <row r="58" spans="1:3" x14ac:dyDescent="0.25">
      <c r="A58" s="24"/>
      <c r="B58" s="17" t="s">
        <v>36</v>
      </c>
      <c r="C58" s="12">
        <f>SUM(C57:C57)</f>
        <v>1745</v>
      </c>
    </row>
    <row r="59" spans="1:3" x14ac:dyDescent="0.25">
      <c r="A59" s="24"/>
      <c r="B59" s="19" t="s">
        <v>85</v>
      </c>
      <c r="C59" s="12"/>
    </row>
    <row r="60" spans="1:3" ht="47.25" x14ac:dyDescent="0.25">
      <c r="A60" s="14" t="s">
        <v>30</v>
      </c>
      <c r="B60" s="15" t="s">
        <v>115</v>
      </c>
      <c r="C60" s="20">
        <v>3072494</v>
      </c>
    </row>
    <row r="61" spans="1:3" ht="47.25" x14ac:dyDescent="0.25">
      <c r="A61" s="14" t="s">
        <v>32</v>
      </c>
      <c r="B61" s="15" t="s">
        <v>132</v>
      </c>
      <c r="C61" s="20">
        <v>203387</v>
      </c>
    </row>
    <row r="62" spans="1:3" x14ac:dyDescent="0.25">
      <c r="A62" s="24"/>
      <c r="B62" s="17" t="s">
        <v>36</v>
      </c>
      <c r="C62" s="12">
        <f>SUM(C60:C61)</f>
        <v>3275881</v>
      </c>
    </row>
    <row r="63" spans="1:3" x14ac:dyDescent="0.25">
      <c r="A63" s="30" t="s">
        <v>123</v>
      </c>
      <c r="B63" s="31"/>
      <c r="C63" s="32"/>
    </row>
    <row r="64" spans="1:3" ht="47.25" x14ac:dyDescent="0.25">
      <c r="A64" s="14" t="s">
        <v>30</v>
      </c>
      <c r="B64" s="15" t="s">
        <v>91</v>
      </c>
      <c r="C64" s="20">
        <v>4305358</v>
      </c>
    </row>
    <row r="65" spans="1:3" ht="31.5" x14ac:dyDescent="0.25">
      <c r="A65" s="14" t="s">
        <v>32</v>
      </c>
      <c r="B65" s="15" t="s">
        <v>92</v>
      </c>
      <c r="C65" s="20">
        <v>382392</v>
      </c>
    </row>
    <row r="66" spans="1:3" x14ac:dyDescent="0.25">
      <c r="A66" s="24"/>
      <c r="B66" s="17" t="s">
        <v>36</v>
      </c>
      <c r="C66" s="12">
        <f>SUM(C64:C65)</f>
        <v>4687750</v>
      </c>
    </row>
    <row r="67" spans="1:3" x14ac:dyDescent="0.25">
      <c r="A67" s="30" t="s">
        <v>90</v>
      </c>
      <c r="B67" s="31"/>
      <c r="C67" s="32"/>
    </row>
    <row r="68" spans="1:3" ht="47.25" x14ac:dyDescent="0.25">
      <c r="A68" s="14" t="s">
        <v>30</v>
      </c>
      <c r="B68" s="15" t="s">
        <v>93</v>
      </c>
      <c r="C68" s="20">
        <f>1895478+59301+319477</f>
        <v>2274256</v>
      </c>
    </row>
    <row r="69" spans="1:3" x14ac:dyDescent="0.25">
      <c r="A69" s="24"/>
      <c r="B69" s="17" t="s">
        <v>36</v>
      </c>
      <c r="C69" s="12">
        <f>SUM(C68:C68)</f>
        <v>2274256</v>
      </c>
    </row>
    <row r="70" spans="1:3" x14ac:dyDescent="0.25">
      <c r="A70" s="30" t="s">
        <v>103</v>
      </c>
      <c r="B70" s="31"/>
      <c r="C70" s="32"/>
    </row>
    <row r="71" spans="1:3" ht="31.5" x14ac:dyDescent="0.25">
      <c r="A71" s="14" t="s">
        <v>30</v>
      </c>
      <c r="B71" s="15" t="s">
        <v>144</v>
      </c>
      <c r="C71" s="20">
        <f>18744+50000</f>
        <v>68744</v>
      </c>
    </row>
    <row r="72" spans="1:3" x14ac:dyDescent="0.25">
      <c r="A72" s="24"/>
      <c r="B72" s="17" t="s">
        <v>36</v>
      </c>
      <c r="C72" s="12">
        <f>SUM(C71:C71)</f>
        <v>68744</v>
      </c>
    </row>
    <row r="73" spans="1:3" x14ac:dyDescent="0.25">
      <c r="A73" s="33" t="s">
        <v>39</v>
      </c>
      <c r="B73" s="33"/>
      <c r="C73" s="33"/>
    </row>
    <row r="74" spans="1:3" ht="63" x14ac:dyDescent="0.25">
      <c r="A74" s="14" t="s">
        <v>141</v>
      </c>
      <c r="B74" s="15" t="s">
        <v>112</v>
      </c>
      <c r="C74" s="16">
        <f>1982235-495558</f>
        <v>1486677</v>
      </c>
    </row>
    <row r="75" spans="1:3" x14ac:dyDescent="0.25">
      <c r="A75" s="14"/>
      <c r="B75" s="17" t="s">
        <v>36</v>
      </c>
      <c r="C75" s="12">
        <f>SUM(C74:C74)</f>
        <v>1486677</v>
      </c>
    </row>
    <row r="76" spans="1:3" ht="33" customHeight="1" x14ac:dyDescent="0.25">
      <c r="A76" s="30" t="s">
        <v>126</v>
      </c>
      <c r="B76" s="31"/>
      <c r="C76" s="32"/>
    </row>
    <row r="77" spans="1:3" ht="63" x14ac:dyDescent="0.25">
      <c r="A77" s="14" t="s">
        <v>30</v>
      </c>
      <c r="B77" s="15" t="s">
        <v>121</v>
      </c>
      <c r="C77" s="16">
        <v>803717</v>
      </c>
    </row>
    <row r="78" spans="1:3" x14ac:dyDescent="0.25">
      <c r="A78" s="14"/>
      <c r="B78" s="17" t="s">
        <v>36</v>
      </c>
      <c r="C78" s="12">
        <f>SUM(C77:C77)</f>
        <v>803717</v>
      </c>
    </row>
    <row r="79" spans="1:3" x14ac:dyDescent="0.25">
      <c r="A79" s="14"/>
      <c r="B79" s="17" t="s">
        <v>8</v>
      </c>
      <c r="C79" s="12">
        <f>C78+C75+C72+C69+C66+C62+C58+C55+C51+C46</f>
        <v>81182563</v>
      </c>
    </row>
    <row r="80" spans="1:3" x14ac:dyDescent="0.25">
      <c r="A80" s="34" t="s">
        <v>9</v>
      </c>
      <c r="B80" s="34"/>
      <c r="C80" s="34"/>
    </row>
    <row r="81" spans="1:3" x14ac:dyDescent="0.25">
      <c r="A81" s="14"/>
      <c r="B81" s="10" t="s">
        <v>20</v>
      </c>
      <c r="C81" s="22"/>
    </row>
    <row r="82" spans="1:3" ht="31.5" x14ac:dyDescent="0.25">
      <c r="A82" s="14" t="s">
        <v>30</v>
      </c>
      <c r="B82" s="15" t="s">
        <v>22</v>
      </c>
      <c r="C82" s="20">
        <v>2000000</v>
      </c>
    </row>
    <row r="83" spans="1:3" x14ac:dyDescent="0.25">
      <c r="A83" s="14"/>
      <c r="B83" s="21" t="s">
        <v>36</v>
      </c>
      <c r="C83" s="22">
        <f>SUM(C82:C82)</f>
        <v>2000000</v>
      </c>
    </row>
    <row r="84" spans="1:3" x14ac:dyDescent="0.25">
      <c r="A84" s="33" t="s">
        <v>106</v>
      </c>
      <c r="B84" s="33" t="s">
        <v>99</v>
      </c>
      <c r="C84" s="33"/>
    </row>
    <row r="85" spans="1:3" ht="47.25" x14ac:dyDescent="0.25">
      <c r="A85" s="14" t="s">
        <v>30</v>
      </c>
      <c r="B85" s="15" t="s">
        <v>133</v>
      </c>
      <c r="C85" s="16">
        <v>410785</v>
      </c>
    </row>
    <row r="86" spans="1:3" x14ac:dyDescent="0.25">
      <c r="A86" s="14"/>
      <c r="B86" s="17" t="s">
        <v>36</v>
      </c>
      <c r="C86" s="12">
        <f>SUM(C85:C85)</f>
        <v>410785</v>
      </c>
    </row>
    <row r="87" spans="1:3" ht="33" customHeight="1" x14ac:dyDescent="0.25">
      <c r="A87" s="33" t="s">
        <v>99</v>
      </c>
      <c r="B87" s="33" t="s">
        <v>99</v>
      </c>
      <c r="C87" s="33"/>
    </row>
    <row r="88" spans="1:3" ht="31.5" x14ac:dyDescent="0.25">
      <c r="A88" s="14" t="s">
        <v>30</v>
      </c>
      <c r="B88" s="15" t="s">
        <v>100</v>
      </c>
      <c r="C88" s="16">
        <v>14212</v>
      </c>
    </row>
    <row r="89" spans="1:3" x14ac:dyDescent="0.25">
      <c r="A89" s="14"/>
      <c r="B89" s="17" t="s">
        <v>36</v>
      </c>
      <c r="C89" s="12">
        <f>SUM(C88:C88)</f>
        <v>14212</v>
      </c>
    </row>
    <row r="90" spans="1:3" x14ac:dyDescent="0.25">
      <c r="A90" s="14"/>
      <c r="B90" s="17" t="s">
        <v>16</v>
      </c>
      <c r="C90" s="12">
        <f>C83+C89+C86</f>
        <v>2424997</v>
      </c>
    </row>
    <row r="91" spans="1:3" x14ac:dyDescent="0.25">
      <c r="A91" s="34" t="s">
        <v>107</v>
      </c>
      <c r="B91" s="34"/>
      <c r="C91" s="34"/>
    </row>
    <row r="92" spans="1:3" x14ac:dyDescent="0.25">
      <c r="A92" s="33" t="s">
        <v>39</v>
      </c>
      <c r="B92" s="33"/>
      <c r="C92" s="33"/>
    </row>
    <row r="93" spans="1:3" ht="47.25" x14ac:dyDescent="0.25">
      <c r="A93" s="14" t="s">
        <v>30</v>
      </c>
      <c r="B93" s="15" t="s">
        <v>108</v>
      </c>
      <c r="C93" s="16">
        <v>22585</v>
      </c>
    </row>
    <row r="94" spans="1:3" x14ac:dyDescent="0.25">
      <c r="A94" s="14"/>
      <c r="B94" s="17" t="s">
        <v>36</v>
      </c>
      <c r="C94" s="12">
        <f>SUM(C93:C93)</f>
        <v>22585</v>
      </c>
    </row>
    <row r="95" spans="1:3" x14ac:dyDescent="0.25">
      <c r="A95" s="14"/>
      <c r="B95" s="17" t="s">
        <v>122</v>
      </c>
      <c r="C95" s="12">
        <f>C94</f>
        <v>22585</v>
      </c>
    </row>
    <row r="96" spans="1:3" x14ac:dyDescent="0.25">
      <c r="A96" s="34" t="s">
        <v>51</v>
      </c>
      <c r="B96" s="34"/>
      <c r="C96" s="34"/>
    </row>
    <row r="97" spans="1:161" x14ac:dyDescent="0.25">
      <c r="A97" s="33" t="s">
        <v>50</v>
      </c>
      <c r="B97" s="33"/>
      <c r="C97" s="33"/>
    </row>
    <row r="98" spans="1:161" ht="94.5" x14ac:dyDescent="0.25">
      <c r="A98" s="14" t="s">
        <v>30</v>
      </c>
      <c r="B98" s="15" t="s">
        <v>102</v>
      </c>
      <c r="C98" s="16">
        <v>278600</v>
      </c>
    </row>
    <row r="99" spans="1:161" ht="63" x14ac:dyDescent="0.25">
      <c r="A99" s="14" t="s">
        <v>32</v>
      </c>
      <c r="B99" s="15" t="s">
        <v>101</v>
      </c>
      <c r="C99" s="16">
        <v>395810</v>
      </c>
    </row>
    <row r="100" spans="1:161" x14ac:dyDescent="0.25">
      <c r="A100" s="14"/>
      <c r="B100" s="17" t="s">
        <v>36</v>
      </c>
      <c r="C100" s="12">
        <f>SUM(C98:C99)</f>
        <v>674410</v>
      </c>
    </row>
    <row r="101" spans="1:161" x14ac:dyDescent="0.25">
      <c r="A101" s="33" t="s">
        <v>109</v>
      </c>
      <c r="B101" s="33"/>
      <c r="C101" s="33"/>
    </row>
    <row r="102" spans="1:161" ht="63" x14ac:dyDescent="0.25">
      <c r="A102" s="14" t="s">
        <v>30</v>
      </c>
      <c r="B102" s="15" t="s">
        <v>134</v>
      </c>
      <c r="C102" s="16">
        <v>181296</v>
      </c>
    </row>
    <row r="103" spans="1:161" x14ac:dyDescent="0.25">
      <c r="A103" s="14"/>
      <c r="B103" s="17" t="s">
        <v>36</v>
      </c>
      <c r="C103" s="12">
        <f>SUM(C102:C102)</f>
        <v>181296</v>
      </c>
    </row>
    <row r="104" spans="1:161" x14ac:dyDescent="0.25">
      <c r="A104" s="14"/>
      <c r="B104" s="17" t="s">
        <v>52</v>
      </c>
      <c r="C104" s="12">
        <f>C100+C103</f>
        <v>855706</v>
      </c>
    </row>
    <row r="105" spans="1:161" x14ac:dyDescent="0.25">
      <c r="A105" s="14"/>
      <c r="B105" s="17" t="s">
        <v>0</v>
      </c>
      <c r="C105" s="12">
        <f>C104+C95+C90+C79+C30</f>
        <v>88086936</v>
      </c>
    </row>
    <row r="106" spans="1:161" x14ac:dyDescent="0.25">
      <c r="A106" s="39"/>
      <c r="B106" s="39"/>
      <c r="C106" s="39"/>
    </row>
    <row r="107" spans="1:161" x14ac:dyDescent="0.25">
      <c r="A107" s="33" t="s">
        <v>6</v>
      </c>
      <c r="B107" s="33"/>
      <c r="C107" s="33"/>
    </row>
    <row r="108" spans="1:161" x14ac:dyDescent="0.25">
      <c r="A108" s="34" t="s">
        <v>11</v>
      </c>
      <c r="B108" s="34"/>
      <c r="C108" s="3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row>
    <row r="109" spans="1:161" x14ac:dyDescent="0.25">
      <c r="A109" s="14"/>
      <c r="B109" s="19" t="s">
        <v>39</v>
      </c>
      <c r="C109" s="16"/>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row>
    <row r="110" spans="1:161" x14ac:dyDescent="0.25">
      <c r="A110" s="14" t="s">
        <v>30</v>
      </c>
      <c r="B110" s="15" t="s">
        <v>24</v>
      </c>
      <c r="C110" s="20">
        <v>150000</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row>
    <row r="111" spans="1:161" ht="47.25" x14ac:dyDescent="0.25">
      <c r="A111" s="14" t="s">
        <v>32</v>
      </c>
      <c r="B111" s="15" t="s">
        <v>113</v>
      </c>
      <c r="C111" s="20">
        <v>31213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row>
    <row r="112" spans="1:161" x14ac:dyDescent="0.25">
      <c r="A112" s="14"/>
      <c r="B112" s="21" t="s">
        <v>36</v>
      </c>
      <c r="C112" s="22">
        <f>SUM(C110:C111)</f>
        <v>181213</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row>
    <row r="113" spans="1:3" x14ac:dyDescent="0.25">
      <c r="A113" s="14"/>
      <c r="B113" s="17" t="s">
        <v>10</v>
      </c>
      <c r="C113" s="12">
        <f>C112</f>
        <v>181213</v>
      </c>
    </row>
    <row r="114" spans="1:3" x14ac:dyDescent="0.25">
      <c r="A114" s="34" t="s">
        <v>12</v>
      </c>
      <c r="B114" s="34"/>
      <c r="C114" s="34"/>
    </row>
    <row r="115" spans="1:3" x14ac:dyDescent="0.25">
      <c r="A115" s="35" t="s">
        <v>37</v>
      </c>
      <c r="B115" s="36"/>
      <c r="C115" s="37"/>
    </row>
    <row r="116" spans="1:3" ht="47.25" x14ac:dyDescent="0.25">
      <c r="A116" s="23" t="s">
        <v>30</v>
      </c>
      <c r="B116" s="15" t="s">
        <v>135</v>
      </c>
      <c r="C116" s="20">
        <v>9500000</v>
      </c>
    </row>
    <row r="117" spans="1:3" ht="47.25" x14ac:dyDescent="0.25">
      <c r="A117" s="14" t="s">
        <v>32</v>
      </c>
      <c r="B117" s="15" t="s">
        <v>136</v>
      </c>
      <c r="C117" s="20">
        <v>3500000</v>
      </c>
    </row>
    <row r="118" spans="1:3" ht="47.25" x14ac:dyDescent="0.25">
      <c r="A118" s="14" t="s">
        <v>47</v>
      </c>
      <c r="B118" s="15" t="s">
        <v>72</v>
      </c>
      <c r="C118" s="16">
        <v>334726</v>
      </c>
    </row>
    <row r="119" spans="1:3" ht="78.75" x14ac:dyDescent="0.25">
      <c r="A119" s="14" t="s">
        <v>49</v>
      </c>
      <c r="B119" s="15" t="s">
        <v>73</v>
      </c>
      <c r="C119" s="16">
        <v>1758067</v>
      </c>
    </row>
    <row r="120" spans="1:3" ht="63" x14ac:dyDescent="0.25">
      <c r="A120" s="14" t="s">
        <v>45</v>
      </c>
      <c r="B120" s="15" t="s">
        <v>74</v>
      </c>
      <c r="C120" s="16">
        <v>647217</v>
      </c>
    </row>
    <row r="121" spans="1:3" ht="47.25" x14ac:dyDescent="0.25">
      <c r="A121" s="14" t="s">
        <v>62</v>
      </c>
      <c r="B121" s="15" t="s">
        <v>75</v>
      </c>
      <c r="C121" s="16">
        <v>167242</v>
      </c>
    </row>
    <row r="122" spans="1:3" ht="47.25" x14ac:dyDescent="0.25">
      <c r="A122" s="14" t="s">
        <v>63</v>
      </c>
      <c r="B122" s="15" t="s">
        <v>76</v>
      </c>
      <c r="C122" s="16">
        <v>404254</v>
      </c>
    </row>
    <row r="123" spans="1:3" ht="63" x14ac:dyDescent="0.25">
      <c r="A123" s="14" t="s">
        <v>64</v>
      </c>
      <c r="B123" s="15" t="s">
        <v>137</v>
      </c>
      <c r="C123" s="16">
        <v>47438</v>
      </c>
    </row>
    <row r="124" spans="1:3" ht="78.75" x14ac:dyDescent="0.25">
      <c r="A124" s="14" t="s">
        <v>65</v>
      </c>
      <c r="B124" s="15" t="s">
        <v>138</v>
      </c>
      <c r="C124" s="16">
        <v>373078</v>
      </c>
    </row>
    <row r="125" spans="1:3" ht="47.25" x14ac:dyDescent="0.25">
      <c r="A125" s="14" t="s">
        <v>66</v>
      </c>
      <c r="B125" s="15" t="s">
        <v>77</v>
      </c>
      <c r="C125" s="16">
        <v>252779</v>
      </c>
    </row>
    <row r="126" spans="1:3" ht="47.25" x14ac:dyDescent="0.25">
      <c r="A126" s="14" t="s">
        <v>67</v>
      </c>
      <c r="B126" s="15" t="s">
        <v>78</v>
      </c>
      <c r="C126" s="16">
        <v>2337427</v>
      </c>
    </row>
    <row r="127" spans="1:3" ht="63" x14ac:dyDescent="0.25">
      <c r="A127" s="14" t="s">
        <v>68</v>
      </c>
      <c r="B127" s="15" t="s">
        <v>79</v>
      </c>
      <c r="C127" s="16">
        <v>224942</v>
      </c>
    </row>
    <row r="128" spans="1:3" ht="47.25" x14ac:dyDescent="0.25">
      <c r="A128" s="14" t="s">
        <v>69</v>
      </c>
      <c r="B128" s="15" t="s">
        <v>46</v>
      </c>
      <c r="C128" s="16">
        <v>505379</v>
      </c>
    </row>
    <row r="129" spans="1:3" x14ac:dyDescent="0.25">
      <c r="A129" s="24"/>
      <c r="B129" s="17" t="s">
        <v>25</v>
      </c>
      <c r="C129" s="12">
        <f>SUM(C116:C128)</f>
        <v>20052549</v>
      </c>
    </row>
    <row r="130" spans="1:3" x14ac:dyDescent="0.25">
      <c r="A130" s="30" t="s">
        <v>80</v>
      </c>
      <c r="B130" s="31"/>
      <c r="C130" s="32"/>
    </row>
    <row r="131" spans="1:3" ht="31.5" x14ac:dyDescent="0.25">
      <c r="A131" s="14" t="s">
        <v>30</v>
      </c>
      <c r="B131" s="15" t="s">
        <v>98</v>
      </c>
      <c r="C131" s="16">
        <v>350251</v>
      </c>
    </row>
    <row r="132" spans="1:3" x14ac:dyDescent="0.25">
      <c r="A132" s="24"/>
      <c r="B132" s="17" t="s">
        <v>25</v>
      </c>
      <c r="C132" s="12">
        <f>SUM(C131:C131)</f>
        <v>350251</v>
      </c>
    </row>
    <row r="133" spans="1:3" x14ac:dyDescent="0.25">
      <c r="A133" s="30" t="s">
        <v>70</v>
      </c>
      <c r="B133" s="31"/>
      <c r="C133" s="32"/>
    </row>
    <row r="134" spans="1:3" ht="47.25" x14ac:dyDescent="0.25">
      <c r="A134" s="14" t="s">
        <v>30</v>
      </c>
      <c r="B134" s="15" t="s">
        <v>81</v>
      </c>
      <c r="C134" s="16">
        <v>107845</v>
      </c>
    </row>
    <row r="135" spans="1:3" x14ac:dyDescent="0.25">
      <c r="A135" s="24"/>
      <c r="B135" s="17" t="s">
        <v>25</v>
      </c>
      <c r="C135" s="12">
        <f>SUM(C134:C134)</f>
        <v>107845</v>
      </c>
    </row>
    <row r="136" spans="1:3" x14ac:dyDescent="0.25">
      <c r="A136" s="30" t="s">
        <v>95</v>
      </c>
      <c r="B136" s="31"/>
      <c r="C136" s="32"/>
    </row>
    <row r="137" spans="1:3" x14ac:dyDescent="0.25">
      <c r="A137" s="14" t="s">
        <v>30</v>
      </c>
      <c r="B137" s="25" t="s">
        <v>96</v>
      </c>
      <c r="C137" s="16">
        <v>644824</v>
      </c>
    </row>
    <row r="138" spans="1:3" x14ac:dyDescent="0.25">
      <c r="A138" s="24"/>
      <c r="B138" s="17" t="s">
        <v>25</v>
      </c>
      <c r="C138" s="12">
        <f>SUM(C137:C137)</f>
        <v>644824</v>
      </c>
    </row>
    <row r="139" spans="1:3" x14ac:dyDescent="0.25">
      <c r="A139" s="30" t="s">
        <v>90</v>
      </c>
      <c r="B139" s="31"/>
      <c r="C139" s="32"/>
    </row>
    <row r="140" spans="1:3" ht="31.5" x14ac:dyDescent="0.25">
      <c r="A140" s="14" t="s">
        <v>30</v>
      </c>
      <c r="B140" s="15" t="s">
        <v>94</v>
      </c>
      <c r="C140" s="16">
        <v>526674</v>
      </c>
    </row>
    <row r="141" spans="1:3" x14ac:dyDescent="0.25">
      <c r="A141" s="24"/>
      <c r="B141" s="17" t="s">
        <v>25</v>
      </c>
      <c r="C141" s="12">
        <f>SUM(C140:C140)</f>
        <v>526674</v>
      </c>
    </row>
    <row r="142" spans="1:3" x14ac:dyDescent="0.25">
      <c r="A142" s="30" t="s">
        <v>18</v>
      </c>
      <c r="B142" s="31"/>
      <c r="C142" s="32"/>
    </row>
    <row r="143" spans="1:3" x14ac:dyDescent="0.25">
      <c r="A143" s="14" t="s">
        <v>30</v>
      </c>
      <c r="B143" s="28" t="s">
        <v>40</v>
      </c>
      <c r="C143" s="20">
        <v>12000000</v>
      </c>
    </row>
    <row r="144" spans="1:3" x14ac:dyDescent="0.25">
      <c r="A144" s="24"/>
      <c r="B144" s="17" t="s">
        <v>25</v>
      </c>
      <c r="C144" s="12">
        <f>SUM(C143:C143)</f>
        <v>12000000</v>
      </c>
    </row>
    <row r="145" spans="1:3" x14ac:dyDescent="0.25">
      <c r="A145" s="30" t="s">
        <v>21</v>
      </c>
      <c r="B145" s="31"/>
      <c r="C145" s="32"/>
    </row>
    <row r="146" spans="1:3" ht="47.25" x14ac:dyDescent="0.25">
      <c r="A146" s="14" t="s">
        <v>30</v>
      </c>
      <c r="B146" s="15" t="s">
        <v>97</v>
      </c>
      <c r="C146" s="20">
        <v>7000000</v>
      </c>
    </row>
    <row r="147" spans="1:3" ht="31.5" x14ac:dyDescent="0.25">
      <c r="A147" s="14" t="s">
        <v>32</v>
      </c>
      <c r="B147" s="15" t="s">
        <v>34</v>
      </c>
      <c r="C147" s="20">
        <v>17000000</v>
      </c>
    </row>
    <row r="148" spans="1:3" ht="31.5" x14ac:dyDescent="0.25">
      <c r="A148" s="14" t="s">
        <v>47</v>
      </c>
      <c r="B148" s="15" t="s">
        <v>104</v>
      </c>
      <c r="C148" s="20">
        <v>180607</v>
      </c>
    </row>
    <row r="149" spans="1:3" ht="47.25" x14ac:dyDescent="0.25">
      <c r="A149" s="14" t="s">
        <v>49</v>
      </c>
      <c r="B149" s="15" t="s">
        <v>105</v>
      </c>
      <c r="C149" s="20">
        <v>21200</v>
      </c>
    </row>
    <row r="150" spans="1:3" x14ac:dyDescent="0.25">
      <c r="A150" s="14"/>
      <c r="B150" s="21" t="s">
        <v>36</v>
      </c>
      <c r="C150" s="22">
        <f>SUM(C146:C149)</f>
        <v>24201807</v>
      </c>
    </row>
    <row r="151" spans="1:3" ht="33" customHeight="1" x14ac:dyDescent="0.25">
      <c r="A151" s="33" t="s">
        <v>42</v>
      </c>
      <c r="B151" s="33"/>
      <c r="C151" s="33"/>
    </row>
    <row r="152" spans="1:3" ht="47.25" x14ac:dyDescent="0.25">
      <c r="A152" s="14" t="s">
        <v>30</v>
      </c>
      <c r="B152" s="15" t="s">
        <v>43</v>
      </c>
      <c r="C152" s="16">
        <v>885542</v>
      </c>
    </row>
    <row r="153" spans="1:3" ht="47.25" x14ac:dyDescent="0.25">
      <c r="A153" s="14" t="s">
        <v>32</v>
      </c>
      <c r="B153" s="15" t="s">
        <v>44</v>
      </c>
      <c r="C153" s="16">
        <v>875037</v>
      </c>
    </row>
    <row r="154" spans="1:3" x14ac:dyDescent="0.25">
      <c r="A154" s="14"/>
      <c r="B154" s="17" t="s">
        <v>36</v>
      </c>
      <c r="C154" s="12">
        <f>SUM(C152:C153)</f>
        <v>1760579</v>
      </c>
    </row>
    <row r="155" spans="1:3" x14ac:dyDescent="0.25">
      <c r="A155" s="14"/>
      <c r="B155" s="17" t="s">
        <v>13</v>
      </c>
      <c r="C155" s="12">
        <f>C154+C150+C144+C141+C138+C135+C132+C129</f>
        <v>59644529</v>
      </c>
    </row>
    <row r="156" spans="1:3" x14ac:dyDescent="0.25">
      <c r="A156" s="34" t="s">
        <v>14</v>
      </c>
      <c r="B156" s="34"/>
      <c r="C156" s="34"/>
    </row>
    <row r="157" spans="1:3" x14ac:dyDescent="0.25">
      <c r="A157" s="30" t="s">
        <v>18</v>
      </c>
      <c r="B157" s="31"/>
      <c r="C157" s="32"/>
    </row>
    <row r="158" spans="1:3" ht="31.5" x14ac:dyDescent="0.25">
      <c r="A158" s="14" t="s">
        <v>30</v>
      </c>
      <c r="B158" s="15" t="s">
        <v>19</v>
      </c>
      <c r="C158" s="16">
        <v>13540314</v>
      </c>
    </row>
    <row r="159" spans="1:3" x14ac:dyDescent="0.25">
      <c r="A159" s="24"/>
      <c r="B159" s="17" t="s">
        <v>25</v>
      </c>
      <c r="C159" s="12">
        <f>SUM(C158:C158)</f>
        <v>13540314</v>
      </c>
    </row>
    <row r="160" spans="1:3" x14ac:dyDescent="0.25">
      <c r="A160" s="30" t="s">
        <v>41</v>
      </c>
      <c r="B160" s="31"/>
      <c r="C160" s="32"/>
    </row>
    <row r="161" spans="1:4" ht="31.5" x14ac:dyDescent="0.25">
      <c r="A161" s="14" t="s">
        <v>30</v>
      </c>
      <c r="B161" s="15" t="s">
        <v>110</v>
      </c>
      <c r="C161" s="16">
        <v>156031</v>
      </c>
    </row>
    <row r="162" spans="1:4" x14ac:dyDescent="0.25">
      <c r="A162" s="10"/>
      <c r="B162" s="17" t="s">
        <v>25</v>
      </c>
      <c r="C162" s="12">
        <f>SUM(C161:C161)</f>
        <v>156031</v>
      </c>
    </row>
    <row r="163" spans="1:4" x14ac:dyDescent="0.25">
      <c r="A163" s="14"/>
      <c r="B163" s="17" t="s">
        <v>15</v>
      </c>
      <c r="C163" s="12">
        <f>C162+C159</f>
        <v>13696345</v>
      </c>
    </row>
    <row r="164" spans="1:4" x14ac:dyDescent="0.25">
      <c r="A164" s="14"/>
      <c r="B164" s="17" t="s">
        <v>1</v>
      </c>
      <c r="C164" s="12">
        <f>C163+C155+C113</f>
        <v>73522087</v>
      </c>
    </row>
    <row r="165" spans="1:4" x14ac:dyDescent="0.25">
      <c r="A165" s="34" t="s">
        <v>82</v>
      </c>
      <c r="B165" s="34"/>
      <c r="C165" s="34"/>
    </row>
    <row r="166" spans="1:4" ht="48.75" customHeight="1" x14ac:dyDescent="0.25">
      <c r="A166" s="30" t="s">
        <v>83</v>
      </c>
      <c r="B166" s="31"/>
      <c r="C166" s="32"/>
    </row>
    <row r="167" spans="1:4" x14ac:dyDescent="0.25">
      <c r="A167" s="30" t="s">
        <v>70</v>
      </c>
      <c r="B167" s="31"/>
      <c r="C167" s="32"/>
    </row>
    <row r="168" spans="1:4" ht="47.25" x14ac:dyDescent="0.25">
      <c r="A168" s="14" t="s">
        <v>30</v>
      </c>
      <c r="B168" s="15" t="s">
        <v>84</v>
      </c>
      <c r="C168" s="16">
        <v>1125168</v>
      </c>
    </row>
    <row r="169" spans="1:4" x14ac:dyDescent="0.25">
      <c r="A169" s="24"/>
      <c r="B169" s="17" t="s">
        <v>25</v>
      </c>
      <c r="C169" s="12">
        <f>SUM(C168:C168)</f>
        <v>1125168</v>
      </c>
    </row>
    <row r="170" spans="1:4" x14ac:dyDescent="0.25">
      <c r="A170" s="30" t="s">
        <v>86</v>
      </c>
      <c r="B170" s="31"/>
      <c r="C170" s="32"/>
    </row>
    <row r="171" spans="1:4" ht="63" x14ac:dyDescent="0.25">
      <c r="A171" s="14" t="s">
        <v>32</v>
      </c>
      <c r="B171" s="15" t="s">
        <v>147</v>
      </c>
      <c r="C171" s="16">
        <f>1500000+3300000</f>
        <v>4800000</v>
      </c>
    </row>
    <row r="172" spans="1:4" ht="31.5" x14ac:dyDescent="0.25">
      <c r="A172" s="14" t="s">
        <v>47</v>
      </c>
      <c r="B172" s="15" t="s">
        <v>87</v>
      </c>
      <c r="C172" s="16">
        <v>59330</v>
      </c>
    </row>
    <row r="173" spans="1:4" x14ac:dyDescent="0.25">
      <c r="A173" s="24"/>
      <c r="B173" s="17" t="s">
        <v>25</v>
      </c>
      <c r="C173" s="12">
        <f>SUM(C171:C172)</f>
        <v>4859330</v>
      </c>
    </row>
    <row r="174" spans="1:4" ht="63" x14ac:dyDescent="0.25">
      <c r="A174" s="14"/>
      <c r="B174" s="17" t="s">
        <v>88</v>
      </c>
      <c r="C174" s="12">
        <f>C173+C169</f>
        <v>5984498</v>
      </c>
    </row>
    <row r="175" spans="1:4" x14ac:dyDescent="0.25">
      <c r="A175" s="14"/>
      <c r="B175" s="17" t="s">
        <v>89</v>
      </c>
      <c r="C175" s="12">
        <f>C174</f>
        <v>5984498</v>
      </c>
    </row>
    <row r="176" spans="1:4" ht="78.75" x14ac:dyDescent="0.25">
      <c r="A176" s="10" t="s">
        <v>49</v>
      </c>
      <c r="B176" s="17" t="s">
        <v>145</v>
      </c>
      <c r="C176" s="12">
        <f>C14+C18-C21</f>
        <v>10360725</v>
      </c>
      <c r="D176" s="26"/>
    </row>
    <row r="178" spans="2:3" x14ac:dyDescent="0.25">
      <c r="B178" s="9"/>
      <c r="C178" s="27"/>
    </row>
  </sheetData>
  <mergeCells count="40">
    <mergeCell ref="A160:C160"/>
    <mergeCell ref="A166:C166"/>
    <mergeCell ref="A167:C167"/>
    <mergeCell ref="A170:C170"/>
    <mergeCell ref="A32:C32"/>
    <mergeCell ref="A47:C47"/>
    <mergeCell ref="A56:C56"/>
    <mergeCell ref="A63:C63"/>
    <mergeCell ref="A67:C67"/>
    <mergeCell ref="A70:C70"/>
    <mergeCell ref="A165:C165"/>
    <mergeCell ref="A101:C101"/>
    <mergeCell ref="A106:C106"/>
    <mergeCell ref="A107:C107"/>
    <mergeCell ref="A108:C108"/>
    <mergeCell ref="A114:C114"/>
    <mergeCell ref="A22:C22"/>
    <mergeCell ref="A23:C23"/>
    <mergeCell ref="A11:C11"/>
    <mergeCell ref="A97:C97"/>
    <mergeCell ref="A31:C31"/>
    <mergeCell ref="A73:C73"/>
    <mergeCell ref="A76:C76"/>
    <mergeCell ref="A80:C80"/>
    <mergeCell ref="A84:C84"/>
    <mergeCell ref="A87:C87"/>
    <mergeCell ref="A91:C91"/>
    <mergeCell ref="A92:C92"/>
    <mergeCell ref="A96:C96"/>
    <mergeCell ref="A24:C24"/>
    <mergeCell ref="A157:C157"/>
    <mergeCell ref="A151:C151"/>
    <mergeCell ref="A156:C156"/>
    <mergeCell ref="A115:C115"/>
    <mergeCell ref="A133:C133"/>
    <mergeCell ref="A130:C130"/>
    <mergeCell ref="A136:C136"/>
    <mergeCell ref="A139:C139"/>
    <mergeCell ref="A142:C142"/>
    <mergeCell ref="A145:C145"/>
  </mergeCells>
  <pageMargins left="1.1811023622047245" right="0.39370078740157483" top="0.78740157480314965" bottom="0.39370078740157483" header="0" footer="0"/>
  <pageSetup paperSize="9" scale="87" firstPageNumber="63" fitToHeight="28" orientation="portrait" r:id="rId1"/>
  <headerFooter>
    <oddHeader>&amp;C&amp;P</oddHeader>
  </headerFooter>
  <rowBreaks count="4" manualBreakCount="4">
    <brk id="79" max="16383" man="1"/>
    <brk id="113" max="16383" man="1"/>
    <brk id="132" max="16383" man="1"/>
    <brk id="1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2.2 (1667)</vt:lpstr>
      <vt:lpstr>'Приложение № 2.2 (1667)'!Заголовки_для_печати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Бурлаченко Н. Владимировна</dc:creator>
  <cp:lastModifiedBy>Корнюхина Наталья Владимировна</cp:lastModifiedBy>
  <cp:lastPrinted>2025-06-11T12:34:33Z</cp:lastPrinted>
  <dcterms:created xsi:type="dcterms:W3CDTF">2019-12-13T13:54:36Z</dcterms:created>
  <dcterms:modified xsi:type="dcterms:W3CDTF">2025-09-12T08:26:56Z</dcterms:modified>
</cp:coreProperties>
</file>