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по людям 1 (3)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calcPr calcId="114210"/>
</workbook>
</file>

<file path=xl/calcChain.xml><?xml version="1.0" encoding="utf-8"?>
<calcChain xmlns="http://schemas.openxmlformats.org/spreadsheetml/2006/main">
  <c r="K9" i="4"/>
  <c r="K25"/>
  <c r="K27"/>
  <c r="J9"/>
  <c r="J25"/>
  <c r="J27"/>
  <c r="I9"/>
  <c r="I25"/>
  <c r="I27"/>
  <c r="H9"/>
  <c r="H25"/>
  <c r="H27"/>
  <c r="G9"/>
  <c r="G25"/>
  <c r="G27"/>
  <c r="F9"/>
  <c r="F25"/>
  <c r="F27"/>
  <c r="E9"/>
  <c r="E25"/>
  <c r="E27"/>
  <c r="D9"/>
  <c r="D25"/>
  <c r="D27"/>
  <c r="C9"/>
  <c r="C14"/>
  <c r="C15"/>
  <c r="C16"/>
  <c r="C17"/>
  <c r="C18"/>
  <c r="C19"/>
  <c r="C20"/>
  <c r="C21"/>
  <c r="C22"/>
  <c r="C23"/>
  <c r="C24"/>
  <c r="C25"/>
  <c r="C27"/>
  <c r="C29"/>
  <c r="K31"/>
  <c r="J31"/>
  <c r="I31"/>
  <c r="H31"/>
  <c r="G31"/>
  <c r="F31"/>
  <c r="E31"/>
  <c r="D31"/>
  <c r="K30"/>
  <c r="K34"/>
  <c r="J30"/>
  <c r="J34"/>
  <c r="I30"/>
  <c r="I34"/>
  <c r="H30"/>
  <c r="H34"/>
  <c r="G30"/>
  <c r="G34"/>
  <c r="F30"/>
  <c r="F34"/>
  <c r="E30"/>
  <c r="E34"/>
  <c r="D30"/>
  <c r="D34"/>
  <c r="K28"/>
  <c r="J28"/>
  <c r="I28"/>
  <c r="H28"/>
  <c r="G28"/>
  <c r="F28"/>
  <c r="E28"/>
  <c r="D28"/>
  <c r="C13"/>
  <c r="C12"/>
  <c r="C11"/>
  <c r="C10"/>
  <c r="E33"/>
  <c r="E36"/>
  <c r="G33"/>
  <c r="I33"/>
  <c r="I36"/>
  <c r="K33"/>
  <c r="H33"/>
  <c r="H36"/>
  <c r="D33"/>
  <c r="D36"/>
  <c r="F33"/>
  <c r="J33"/>
  <c r="J36"/>
  <c r="F36"/>
  <c r="K36"/>
  <c r="G36"/>
</calcChain>
</file>

<file path=xl/sharedStrings.xml><?xml version="1.0" encoding="utf-8"?>
<sst xmlns="http://schemas.openxmlformats.org/spreadsheetml/2006/main" count="36" uniqueCount="36">
  <si>
    <t>СМЕТА РАСХОДОВ НА ОРГАНИЗАЦИЮ И ПРОВЕДЕНИЕ ВЫБОРОВ ПРЕЗИДЕНТА ПРИДНЕСТРОВСКОЙ МОЛДАВСКОЙ РЕСПУБЛИКИ В 2016 ГОДУ</t>
  </si>
  <si>
    <t>№ статьи</t>
  </si>
  <si>
    <t>Наименование расходов</t>
  </si>
  <si>
    <t>ПЛАН ИТОГО РАСХОДОВ</t>
  </si>
  <si>
    <t>в том числе:</t>
  </si>
  <si>
    <t xml:space="preserve">ЦИК </t>
  </si>
  <si>
    <t>Тирасполь</t>
  </si>
  <si>
    <t xml:space="preserve">Бендеры </t>
  </si>
  <si>
    <t>Рыбница</t>
  </si>
  <si>
    <t>Слободзея</t>
  </si>
  <si>
    <t>Дубоссары</t>
  </si>
  <si>
    <t>Григориополь</t>
  </si>
  <si>
    <t>Каменка</t>
  </si>
  <si>
    <t>Всего компесации и вознаграждения</t>
  </si>
  <si>
    <t xml:space="preserve"> Компенсации освобожденным членам избирательных комиссий</t>
  </si>
  <si>
    <t>Вознаграждение за работу в выходные дни</t>
  </si>
  <si>
    <t>Компенсации кандидатам в Президенты</t>
  </si>
  <si>
    <t>Транспортные расходы</t>
  </si>
  <si>
    <t>Канцелярские и хозяйственные расходы</t>
  </si>
  <si>
    <t>Компенсации на питание членам избирательных комиссий в день голосования</t>
  </si>
  <si>
    <t>Расходные материалы для ремонта кабин и урн для голосования</t>
  </si>
  <si>
    <t>Техническое оснащение</t>
  </si>
  <si>
    <t xml:space="preserve"> Услуги связи</t>
  </si>
  <si>
    <t>Государственная символика</t>
  </si>
  <si>
    <t xml:space="preserve"> Печатная продукция</t>
  </si>
  <si>
    <t>Приобретение оборудования</t>
  </si>
  <si>
    <t>Прочие  расходы</t>
  </si>
  <si>
    <t>ВСЕГО</t>
  </si>
  <si>
    <t xml:space="preserve">Начисления  в ЕГФСС                                                                         </t>
  </si>
  <si>
    <t>выборов Президента Приднестровской Молдавской Республики в 2016 году»</t>
  </si>
  <si>
    <t>Вознаграждение членам избирательных комиссий за участие в выборах в 2015 году с учетом начислений в ЕГФСС</t>
  </si>
  <si>
    <t>«Об утверждении cметы расходов на организацию и проведение</t>
  </si>
  <si>
    <t>Итого расходов на организацию и проведение выборов Президента ПМР в 2016 году</t>
  </si>
  <si>
    <t>Приднестровской Молдавской Республики от 8 июля 2015 года № 3495</t>
  </si>
  <si>
    <t xml:space="preserve">Оплата по договору гражданско-правового характера </t>
  </si>
  <si>
    <t>Приложение к Постановлению Верховного Совета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</si>
</sst>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b/>
      <sz val="9"/>
      <color indexed="8"/>
      <name val="Arial "/>
      <charset val="204"/>
    </font>
    <font>
      <sz val="9"/>
      <color indexed="9"/>
      <name val="Arial "/>
      <charset val="204"/>
    </font>
    <font>
      <sz val="9"/>
      <color indexed="8"/>
      <name val="Arial "/>
      <charset val="204"/>
    </font>
    <font>
      <sz val="9"/>
      <name val="Arial"/>
      <family val="2"/>
    </font>
    <font>
      <b/>
      <sz val="9"/>
      <color indexed="9"/>
      <name val="Arial "/>
      <charset val="204"/>
    </font>
    <font>
      <b/>
      <sz val="9"/>
      <name val="Arial "/>
      <charset val="204"/>
    </font>
    <font>
      <sz val="10"/>
      <color indexed="9"/>
      <name val="Arial"/>
      <family val="2"/>
    </font>
    <font>
      <sz val="10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2"/>
    <xf numFmtId="3" fontId="4" fillId="0" borderId="1" xfId="1" applyNumberFormat="1" applyFont="1" applyFill="1" applyBorder="1" applyAlignment="1">
      <alignment horizontal="right" vertical="center"/>
    </xf>
    <xf numFmtId="3" fontId="4" fillId="0" borderId="2" xfId="1" applyNumberFormat="1" applyFont="1" applyFill="1" applyBorder="1" applyAlignment="1">
      <alignment horizontal="right" vertical="center"/>
    </xf>
    <xf numFmtId="3" fontId="2" fillId="0" borderId="0" xfId="2" applyNumberFormat="1" applyFont="1"/>
    <xf numFmtId="0" fontId="2" fillId="0" borderId="0" xfId="2" applyFont="1"/>
    <xf numFmtId="3" fontId="6" fillId="0" borderId="3" xfId="1" applyNumberFormat="1" applyFont="1" applyFill="1" applyBorder="1" applyAlignment="1">
      <alignment horizontal="right" vertical="center"/>
    </xf>
    <xf numFmtId="3" fontId="6" fillId="0" borderId="4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4" fillId="0" borderId="3" xfId="1" applyNumberFormat="1" applyFont="1" applyFill="1" applyBorder="1" applyAlignment="1">
      <alignment horizontal="right" vertical="center"/>
    </xf>
    <xf numFmtId="3" fontId="4" fillId="0" borderId="4" xfId="1" applyNumberFormat="1" applyFont="1" applyFill="1" applyBorder="1" applyAlignment="1">
      <alignment horizontal="right" vertical="center"/>
    </xf>
    <xf numFmtId="3" fontId="4" fillId="0" borderId="5" xfId="1" applyNumberFormat="1" applyFont="1" applyFill="1" applyBorder="1" applyAlignment="1">
      <alignment horizontal="right" vertical="center"/>
    </xf>
    <xf numFmtId="3" fontId="4" fillId="0" borderId="3" xfId="3" applyNumberFormat="1" applyFont="1" applyFill="1" applyBorder="1" applyAlignment="1">
      <alignment horizontal="right" vertical="center"/>
    </xf>
    <xf numFmtId="3" fontId="9" fillId="0" borderId="3" xfId="1" applyNumberFormat="1" applyFont="1" applyFill="1" applyBorder="1" applyAlignment="1">
      <alignment horizontal="right" vertical="center"/>
    </xf>
    <xf numFmtId="3" fontId="9" fillId="0" borderId="4" xfId="1" applyNumberFormat="1" applyFont="1" applyFill="1" applyBorder="1" applyAlignment="1">
      <alignment horizontal="right" vertical="center"/>
    </xf>
    <xf numFmtId="3" fontId="10" fillId="0" borderId="0" xfId="2" applyNumberFormat="1" applyFont="1" applyFill="1"/>
    <xf numFmtId="2" fontId="10" fillId="0" borderId="0" xfId="2" applyNumberFormat="1" applyFont="1" applyFill="1"/>
    <xf numFmtId="3" fontId="3" fillId="0" borderId="0" xfId="2" applyNumberFormat="1"/>
    <xf numFmtId="0" fontId="10" fillId="0" borderId="0" xfId="2" applyFont="1" applyFill="1"/>
    <xf numFmtId="0" fontId="11" fillId="0" borderId="0" xfId="0" applyFont="1" applyAlignment="1">
      <alignment horizontal="right"/>
    </xf>
    <xf numFmtId="0" fontId="7" fillId="0" borderId="4" xfId="2" applyFont="1" applyBorder="1"/>
    <xf numFmtId="3" fontId="4" fillId="0" borderId="6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3" fontId="9" fillId="0" borderId="6" xfId="1" applyNumberFormat="1" applyFont="1" applyFill="1" applyBorder="1" applyAlignment="1">
      <alignment horizontal="right" vertical="center"/>
    </xf>
    <xf numFmtId="3" fontId="9" fillId="0" borderId="7" xfId="3" applyNumberFormat="1" applyFont="1" applyBorder="1" applyAlignment="1">
      <alignment horizontal="right" vertical="center"/>
    </xf>
    <xf numFmtId="3" fontId="9" fillId="0" borderId="8" xfId="3" applyNumberFormat="1" applyFont="1" applyBorder="1" applyAlignment="1">
      <alignment horizontal="right" vertical="center"/>
    </xf>
    <xf numFmtId="3" fontId="4" fillId="0" borderId="9" xfId="1" applyNumberFormat="1" applyFont="1" applyFill="1" applyBorder="1" applyAlignment="1">
      <alignment horizontal="right" vertical="center"/>
    </xf>
    <xf numFmtId="3" fontId="4" fillId="0" borderId="10" xfId="1" applyNumberFormat="1" applyFont="1" applyFill="1" applyBorder="1" applyAlignment="1">
      <alignment horizontal="right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1" xfId="1" applyFont="1" applyFill="1" applyBorder="1"/>
    <xf numFmtId="0" fontId="5" fillId="0" borderId="12" xfId="1" applyFont="1" applyFill="1" applyBorder="1"/>
    <xf numFmtId="0" fontId="8" fillId="0" borderId="12" xfId="1" applyFont="1" applyBorder="1"/>
    <xf numFmtId="0" fontId="9" fillId="0" borderId="13" xfId="1" applyFont="1" applyBorder="1"/>
    <xf numFmtId="3" fontId="9" fillId="0" borderId="14" xfId="3" applyNumberFormat="1" applyFont="1" applyBorder="1" applyAlignment="1">
      <alignment horizontal="right" vertical="center"/>
    </xf>
    <xf numFmtId="0" fontId="4" fillId="0" borderId="15" xfId="1" applyFont="1" applyFill="1" applyBorder="1" applyAlignment="1">
      <alignment vertical="center" wrapText="1"/>
    </xf>
    <xf numFmtId="0" fontId="6" fillId="0" borderId="12" xfId="1" applyFont="1" applyFill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4" fillId="0" borderId="12" xfId="1" applyFont="1" applyBorder="1" applyAlignment="1">
      <alignment vertical="center" wrapText="1"/>
    </xf>
    <xf numFmtId="0" fontId="4" fillId="0" borderId="12" xfId="1" applyFont="1" applyFill="1" applyBorder="1" applyAlignment="1">
      <alignment vertical="center" wrapText="1"/>
    </xf>
    <xf numFmtId="0" fontId="9" fillId="0" borderId="12" xfId="1" applyFont="1" applyBorder="1" applyAlignment="1">
      <alignment vertical="center" wrapText="1"/>
    </xf>
    <xf numFmtId="0" fontId="9" fillId="0" borderId="13" xfId="1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3" fontId="9" fillId="0" borderId="16" xfId="3" applyNumberFormat="1" applyFont="1" applyBorder="1" applyAlignment="1">
      <alignment horizontal="right" vertical="center"/>
    </xf>
    <xf numFmtId="0" fontId="11" fillId="0" borderId="0" xfId="2" applyFont="1" applyAlignment="1">
      <alignment horizontal="right"/>
    </xf>
    <xf numFmtId="0" fontId="11" fillId="0" borderId="0" xfId="2" applyFont="1" applyAlignment="1">
      <alignment horizontal="right"/>
    </xf>
    <xf numFmtId="0" fontId="2" fillId="0" borderId="25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7;&#1084;&#1077;&#1090;&#1072;%20%20-&#1074;&#1099;&#1073;&#1086;&#1088;&#1099;%20&#1055;&#1088;&#1077;&#1079;&#1080;&#1076;&#1077;&#1085;&#1090;&#1072;%20&#1085;&#1072;%202016%20&#1075;\&#1089;&#1084;&#1077;&#1090;&#1072;%202016%20&#1075;&#1086;&#1076;\&#1057;&#1052;&#1045;&#1058;&#1040;%202016&#1075;%20&#1042;&#1067;&#1041;&#1054;&#1056;&#1067;%20&#1055;&#1088;&#1077;&#1079;&#1080;&#1076;&#1077;&#1085;&#1090;&#1072;%20&#1089;%20&#1087;&#1088;&#1080;&#1083;&#1086;&#1078;&#1077;&#1085;&#1080;&#1103;&#1084;&#1080;%20-&#1052;&#1056;&#1054;&#1058;%20&#1052;&#1057;&#1047;&#1080;&#1058;%20-12112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,8 печатн продукция по ф 2015"/>
      <sheetName val="см2016"/>
      <sheetName val="1.8"/>
      <sheetName val="1.7"/>
      <sheetName val="1,1"/>
      <sheetName val="1.4"/>
      <sheetName val="1.2"/>
      <sheetName val="1.5"/>
      <sheetName val="1.9"/>
      <sheetName val="1.6"/>
      <sheetName val="1.3"/>
      <sheetName val="1.12,1.13"/>
      <sheetName val="1.10"/>
      <sheetName val="Лист1"/>
    </sheetNames>
    <sheetDataSet>
      <sheetData sheetId="0"/>
      <sheetData sheetId="1">
        <row r="29">
          <cell r="G29">
            <v>1604380.0614</v>
          </cell>
          <cell r="H29">
            <v>1608565.8292</v>
          </cell>
          <cell r="I29">
            <v>977360.8162</v>
          </cell>
          <cell r="J29">
            <v>1461064.0266</v>
          </cell>
          <cell r="K29">
            <v>1457306.8041999999</v>
          </cell>
          <cell r="L29">
            <v>747249.179</v>
          </cell>
          <cell r="M29">
            <v>801792.76980000001</v>
          </cell>
          <cell r="N29">
            <v>681981.76500000001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activeCell="N8" sqref="N8"/>
    </sheetView>
  </sheetViews>
  <sheetFormatPr defaultRowHeight="12.75"/>
  <cols>
    <col min="1" max="1" width="9.42578125" style="1" customWidth="1"/>
    <col min="2" max="2" width="36.7109375" style="1" customWidth="1"/>
    <col min="3" max="3" width="11.85546875" style="1" customWidth="1"/>
    <col min="4" max="4" width="9.7109375" style="1" customWidth="1"/>
    <col min="5" max="5" width="9.28515625" style="1" customWidth="1"/>
    <col min="6" max="6" width="9.7109375" style="1" customWidth="1"/>
    <col min="7" max="7" width="9.42578125" style="1" customWidth="1"/>
    <col min="8" max="8" width="9.7109375" style="1" customWidth="1"/>
    <col min="9" max="9" width="8.85546875" style="1" customWidth="1"/>
    <col min="10" max="10" width="12.42578125" style="1" customWidth="1"/>
    <col min="11" max="11" width="10.140625" style="1" customWidth="1"/>
    <col min="12" max="12" width="10.140625" style="1" bestFit="1" customWidth="1"/>
    <col min="13" max="16384" width="9.140625" style="1"/>
  </cols>
  <sheetData>
    <row r="1" spans="1:12">
      <c r="D1" s="44"/>
      <c r="E1" s="44"/>
      <c r="F1" s="44"/>
      <c r="G1" s="44"/>
      <c r="H1" s="44"/>
      <c r="I1" s="44"/>
      <c r="J1" s="44"/>
      <c r="K1" s="19" t="s">
        <v>35</v>
      </c>
    </row>
    <row r="2" spans="1:12">
      <c r="D2" s="44"/>
      <c r="E2" s="45" t="s">
        <v>33</v>
      </c>
      <c r="F2" s="45"/>
      <c r="G2" s="45"/>
      <c r="H2" s="45"/>
      <c r="I2" s="45"/>
      <c r="J2" s="45"/>
      <c r="K2" s="45"/>
    </row>
    <row r="3" spans="1:12">
      <c r="D3" s="44"/>
      <c r="E3" s="45" t="s">
        <v>31</v>
      </c>
      <c r="F3" s="45"/>
      <c r="G3" s="45"/>
      <c r="H3" s="45"/>
      <c r="I3" s="45"/>
      <c r="J3" s="45"/>
      <c r="K3" s="45"/>
    </row>
    <row r="4" spans="1:12">
      <c r="D4" s="44"/>
      <c r="E4" s="44"/>
      <c r="F4" s="44"/>
      <c r="G4" s="44"/>
      <c r="H4" s="44"/>
      <c r="I4" s="44"/>
      <c r="J4" s="44"/>
      <c r="K4" s="19" t="s">
        <v>29</v>
      </c>
    </row>
    <row r="5" spans="1:12">
      <c r="D5" s="44"/>
      <c r="E5" s="44"/>
      <c r="F5" s="44"/>
      <c r="G5" s="44"/>
      <c r="H5" s="44"/>
      <c r="I5" s="44"/>
      <c r="J5" s="44"/>
      <c r="K5" s="19"/>
    </row>
    <row r="6" spans="1:12" ht="16.5" customHeight="1" thickBot="1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>
      <c r="A7" s="47" t="s">
        <v>1</v>
      </c>
      <c r="B7" s="49" t="s">
        <v>2</v>
      </c>
      <c r="C7" s="51" t="s">
        <v>3</v>
      </c>
      <c r="D7" s="53" t="s">
        <v>4</v>
      </c>
      <c r="E7" s="54"/>
      <c r="F7" s="54"/>
      <c r="G7" s="54"/>
      <c r="H7" s="54"/>
      <c r="I7" s="54"/>
      <c r="J7" s="54"/>
      <c r="K7" s="55"/>
    </row>
    <row r="8" spans="1:12" ht="44.25" customHeight="1" thickBot="1">
      <c r="A8" s="48"/>
      <c r="B8" s="50"/>
      <c r="C8" s="52"/>
      <c r="D8" s="42" t="s">
        <v>5</v>
      </c>
      <c r="E8" s="28" t="s">
        <v>6</v>
      </c>
      <c r="F8" s="28" t="s">
        <v>7</v>
      </c>
      <c r="G8" s="28" t="s">
        <v>8</v>
      </c>
      <c r="H8" s="28" t="s">
        <v>9</v>
      </c>
      <c r="I8" s="28" t="s">
        <v>10</v>
      </c>
      <c r="J8" s="28" t="s">
        <v>11</v>
      </c>
      <c r="K8" s="29" t="s">
        <v>12</v>
      </c>
    </row>
    <row r="9" spans="1:12" s="5" customFormat="1" ht="44.25" customHeight="1">
      <c r="A9" s="30">
        <v>111070</v>
      </c>
      <c r="B9" s="35" t="s">
        <v>13</v>
      </c>
      <c r="C9" s="2">
        <f>SUM(D9:K9)</f>
        <v>6938689</v>
      </c>
      <c r="D9" s="3">
        <f t="shared" ref="D9:K9" si="0">SUM(D10:D13)</f>
        <v>87886</v>
      </c>
      <c r="E9" s="26">
        <f t="shared" si="0"/>
        <v>1417677</v>
      </c>
      <c r="F9" s="26">
        <f>SUM(F10:F13)</f>
        <v>861552</v>
      </c>
      <c r="G9" s="26">
        <f t="shared" si="0"/>
        <v>1297466</v>
      </c>
      <c r="H9" s="26">
        <f t="shared" si="0"/>
        <v>1295720</v>
      </c>
      <c r="I9" s="26">
        <f t="shared" si="0"/>
        <v>663391</v>
      </c>
      <c r="J9" s="26">
        <f t="shared" si="0"/>
        <v>712105</v>
      </c>
      <c r="K9" s="27">
        <f t="shared" si="0"/>
        <v>602892</v>
      </c>
      <c r="L9" s="4"/>
    </row>
    <row r="10" spans="1:12" ht="24">
      <c r="A10" s="31">
        <v>1</v>
      </c>
      <c r="B10" s="36" t="s">
        <v>14</v>
      </c>
      <c r="C10" s="8">
        <f>SUM(D10:K10)</f>
        <v>5424613</v>
      </c>
      <c r="D10" s="6">
        <v>35199</v>
      </c>
      <c r="E10" s="7">
        <v>1091180</v>
      </c>
      <c r="F10" s="7">
        <v>660966</v>
      </c>
      <c r="G10" s="7">
        <v>1032515</v>
      </c>
      <c r="H10" s="7">
        <v>1032515</v>
      </c>
      <c r="I10" s="7">
        <v>524079</v>
      </c>
      <c r="J10" s="7">
        <v>563190</v>
      </c>
      <c r="K10" s="22">
        <v>484969</v>
      </c>
      <c r="L10" s="4"/>
    </row>
    <row r="11" spans="1:12" ht="22.5" customHeight="1">
      <c r="A11" s="31">
        <v>2</v>
      </c>
      <c r="B11" s="36" t="s">
        <v>15</v>
      </c>
      <c r="C11" s="8">
        <f>SUM(D11:K11)</f>
        <v>1372356</v>
      </c>
      <c r="D11" s="6">
        <v>9167</v>
      </c>
      <c r="E11" s="7">
        <v>312097</v>
      </c>
      <c r="F11" s="7">
        <v>186386</v>
      </c>
      <c r="G11" s="7">
        <v>250551</v>
      </c>
      <c r="H11" s="7">
        <v>248805</v>
      </c>
      <c r="I11" s="7">
        <v>125712</v>
      </c>
      <c r="J11" s="7">
        <v>135315</v>
      </c>
      <c r="K11" s="22">
        <v>104323</v>
      </c>
      <c r="L11" s="4"/>
    </row>
    <row r="12" spans="1:12" ht="19.5" customHeight="1">
      <c r="A12" s="31">
        <v>3</v>
      </c>
      <c r="B12" s="36" t="s">
        <v>16</v>
      </c>
      <c r="C12" s="8">
        <f>SUM(D12:K12)</f>
        <v>13070</v>
      </c>
      <c r="D12" s="6">
        <v>13070</v>
      </c>
      <c r="E12" s="7"/>
      <c r="F12" s="20"/>
      <c r="G12" s="7"/>
      <c r="H12" s="7"/>
      <c r="I12" s="7"/>
      <c r="J12" s="7"/>
      <c r="K12" s="22"/>
      <c r="L12" s="4"/>
    </row>
    <row r="13" spans="1:12" ht="24">
      <c r="A13" s="31">
        <v>4</v>
      </c>
      <c r="B13" s="37" t="s">
        <v>34</v>
      </c>
      <c r="C13" s="8">
        <f>SUM(D13:K13)</f>
        <v>128650</v>
      </c>
      <c r="D13" s="6">
        <v>30450</v>
      </c>
      <c r="E13" s="7">
        <v>14400</v>
      </c>
      <c r="F13" s="7">
        <v>14200</v>
      </c>
      <c r="G13" s="7">
        <v>14400</v>
      </c>
      <c r="H13" s="7">
        <v>14400</v>
      </c>
      <c r="I13" s="7">
        <v>13600</v>
      </c>
      <c r="J13" s="7">
        <v>13600</v>
      </c>
      <c r="K13" s="22">
        <v>13600</v>
      </c>
      <c r="L13" s="4"/>
    </row>
    <row r="14" spans="1:12" s="5" customFormat="1">
      <c r="A14" s="32"/>
      <c r="B14" s="38" t="s">
        <v>28</v>
      </c>
      <c r="C14" s="11">
        <f>D14+E14+F14+G14+H14+I14+J14+K14</f>
        <v>371392</v>
      </c>
      <c r="D14" s="9">
        <v>8991</v>
      </c>
      <c r="E14" s="10">
        <v>81192</v>
      </c>
      <c r="F14" s="10">
        <v>49721</v>
      </c>
      <c r="G14" s="10">
        <v>65806</v>
      </c>
      <c r="H14" s="10">
        <v>65369</v>
      </c>
      <c r="I14" s="10">
        <v>34420</v>
      </c>
      <c r="J14" s="10">
        <v>36820</v>
      </c>
      <c r="K14" s="21">
        <v>29073</v>
      </c>
      <c r="L14" s="4"/>
    </row>
    <row r="15" spans="1:12" s="5" customFormat="1">
      <c r="A15" s="32">
        <v>5</v>
      </c>
      <c r="B15" s="38" t="s">
        <v>17</v>
      </c>
      <c r="C15" s="11">
        <f t="shared" ref="C15:C24" si="1">SUM(D15:K15)</f>
        <v>132592</v>
      </c>
      <c r="D15" s="9">
        <v>30646</v>
      </c>
      <c r="E15" s="10">
        <v>17880</v>
      </c>
      <c r="F15" s="10">
        <v>11083</v>
      </c>
      <c r="G15" s="10">
        <v>19135</v>
      </c>
      <c r="H15" s="10">
        <v>17880</v>
      </c>
      <c r="I15" s="10">
        <v>9933</v>
      </c>
      <c r="J15" s="10">
        <v>10351</v>
      </c>
      <c r="K15" s="21">
        <v>15684</v>
      </c>
      <c r="L15" s="4"/>
    </row>
    <row r="16" spans="1:12" s="5" customFormat="1" ht="16.5" customHeight="1">
      <c r="A16" s="32">
        <v>6</v>
      </c>
      <c r="B16" s="38" t="s">
        <v>18</v>
      </c>
      <c r="C16" s="11">
        <f t="shared" si="1"/>
        <v>98487</v>
      </c>
      <c r="D16" s="9">
        <v>8488</v>
      </c>
      <c r="E16" s="10">
        <v>18333</v>
      </c>
      <c r="F16" s="10">
        <v>11000</v>
      </c>
      <c r="G16" s="10">
        <v>17333</v>
      </c>
      <c r="H16" s="10">
        <v>17333</v>
      </c>
      <c r="I16" s="10">
        <v>8667</v>
      </c>
      <c r="J16" s="10">
        <v>9333</v>
      </c>
      <c r="K16" s="21">
        <v>8000</v>
      </c>
      <c r="L16" s="4"/>
    </row>
    <row r="17" spans="1:12" s="5" customFormat="1" ht="43.5" customHeight="1">
      <c r="A17" s="32">
        <v>7</v>
      </c>
      <c r="B17" s="38" t="s">
        <v>19</v>
      </c>
      <c r="C17" s="11">
        <f t="shared" si="1"/>
        <v>251520</v>
      </c>
      <c r="D17" s="9">
        <v>1680</v>
      </c>
      <c r="E17" s="10">
        <v>57200</v>
      </c>
      <c r="F17" s="10">
        <v>34160</v>
      </c>
      <c r="G17" s="10">
        <v>45920</v>
      </c>
      <c r="H17" s="10">
        <v>45600</v>
      </c>
      <c r="I17" s="10">
        <v>23040</v>
      </c>
      <c r="J17" s="10">
        <v>24800</v>
      </c>
      <c r="K17" s="21">
        <v>19120</v>
      </c>
      <c r="L17" s="4"/>
    </row>
    <row r="18" spans="1:12" s="5" customFormat="1" ht="28.5" customHeight="1">
      <c r="A18" s="32">
        <v>8</v>
      </c>
      <c r="B18" s="38" t="s">
        <v>20</v>
      </c>
      <c r="C18" s="11">
        <f t="shared" si="1"/>
        <v>8100</v>
      </c>
      <c r="D18" s="9">
        <v>8100</v>
      </c>
      <c r="E18" s="10"/>
      <c r="F18" s="10"/>
      <c r="G18" s="10"/>
      <c r="H18" s="10"/>
      <c r="I18" s="10"/>
      <c r="J18" s="10"/>
      <c r="K18" s="21"/>
      <c r="L18" s="4"/>
    </row>
    <row r="19" spans="1:12" s="5" customFormat="1">
      <c r="A19" s="32"/>
      <c r="B19" s="39" t="s">
        <v>21</v>
      </c>
      <c r="C19" s="11">
        <f t="shared" si="1"/>
        <v>390000</v>
      </c>
      <c r="D19" s="12">
        <v>390000</v>
      </c>
      <c r="E19" s="10"/>
      <c r="F19" s="10"/>
      <c r="G19" s="10"/>
      <c r="H19" s="10"/>
      <c r="I19" s="10"/>
      <c r="J19" s="10"/>
      <c r="K19" s="21"/>
      <c r="L19" s="4"/>
    </row>
    <row r="20" spans="1:12" s="5" customFormat="1">
      <c r="A20" s="32">
        <v>9</v>
      </c>
      <c r="B20" s="38" t="s">
        <v>22</v>
      </c>
      <c r="C20" s="11">
        <f t="shared" si="1"/>
        <v>32734</v>
      </c>
      <c r="D20" s="13">
        <v>3284</v>
      </c>
      <c r="E20" s="14">
        <v>5850</v>
      </c>
      <c r="F20" s="14">
        <v>3650</v>
      </c>
      <c r="G20" s="14">
        <v>5550</v>
      </c>
      <c r="H20" s="14">
        <v>5550</v>
      </c>
      <c r="I20" s="14">
        <v>2950</v>
      </c>
      <c r="J20" s="14">
        <v>3150</v>
      </c>
      <c r="K20" s="23">
        <v>2750</v>
      </c>
      <c r="L20" s="4"/>
    </row>
    <row r="21" spans="1:12" s="5" customFormat="1">
      <c r="A21" s="32">
        <v>10</v>
      </c>
      <c r="B21" s="40" t="s">
        <v>23</v>
      </c>
      <c r="C21" s="11">
        <f t="shared" si="1"/>
        <v>52002</v>
      </c>
      <c r="D21" s="13">
        <v>1120</v>
      </c>
      <c r="E21" s="14">
        <v>10433</v>
      </c>
      <c r="F21" s="14">
        <v>6196</v>
      </c>
      <c r="G21" s="14">
        <v>9855</v>
      </c>
      <c r="H21" s="14">
        <v>9855</v>
      </c>
      <c r="I21" s="14">
        <v>4848</v>
      </c>
      <c r="J21" s="14">
        <v>5233</v>
      </c>
      <c r="K21" s="23">
        <v>4462</v>
      </c>
      <c r="L21" s="4"/>
    </row>
    <row r="22" spans="1:12" s="5" customFormat="1">
      <c r="A22" s="32">
        <v>11</v>
      </c>
      <c r="B22" s="38" t="s">
        <v>24</v>
      </c>
      <c r="C22" s="11">
        <f t="shared" si="1"/>
        <v>801900</v>
      </c>
      <c r="D22" s="13">
        <v>801900</v>
      </c>
      <c r="E22" s="14"/>
      <c r="F22" s="14"/>
      <c r="G22" s="14"/>
      <c r="H22" s="14"/>
      <c r="I22" s="14"/>
      <c r="J22" s="14"/>
      <c r="K22" s="23"/>
      <c r="L22" s="4"/>
    </row>
    <row r="23" spans="1:12" s="5" customFormat="1">
      <c r="A23" s="32">
        <v>12</v>
      </c>
      <c r="B23" s="40" t="s">
        <v>25</v>
      </c>
      <c r="C23" s="11">
        <f t="shared" si="1"/>
        <v>41390</v>
      </c>
      <c r="D23" s="13">
        <v>41390</v>
      </c>
      <c r="E23" s="14"/>
      <c r="F23" s="14"/>
      <c r="G23" s="14"/>
      <c r="H23" s="14"/>
      <c r="I23" s="14"/>
      <c r="J23" s="14"/>
      <c r="K23" s="23"/>
      <c r="L23" s="4"/>
    </row>
    <row r="24" spans="1:12" s="5" customFormat="1">
      <c r="A24" s="32">
        <v>13</v>
      </c>
      <c r="B24" s="38" t="s">
        <v>26</v>
      </c>
      <c r="C24" s="11">
        <f t="shared" si="1"/>
        <v>220895</v>
      </c>
      <c r="D24" s="13">
        <v>220895</v>
      </c>
      <c r="E24" s="14"/>
      <c r="F24" s="14"/>
      <c r="G24" s="14"/>
      <c r="H24" s="14"/>
      <c r="I24" s="14"/>
      <c r="J24" s="14"/>
      <c r="K24" s="23"/>
      <c r="L24" s="4"/>
    </row>
    <row r="25" spans="1:12" s="5" customFormat="1" ht="36">
      <c r="A25" s="32"/>
      <c r="B25" s="38" t="s">
        <v>32</v>
      </c>
      <c r="C25" s="11">
        <f>SUM(C9,C14,C15,C16,C17,C18,C19,C20,C21,C22,C23,C24)</f>
        <v>9339701</v>
      </c>
      <c r="D25" s="9">
        <f t="shared" ref="D25:K25" si="2">SUM(D9,D14,D15,D16,D17,D18,D19,D20,D21,D22,D23,D24)</f>
        <v>1604380</v>
      </c>
      <c r="E25" s="10">
        <f t="shared" si="2"/>
        <v>1608565</v>
      </c>
      <c r="F25" s="10">
        <f t="shared" si="2"/>
        <v>977362</v>
      </c>
      <c r="G25" s="10">
        <f t="shared" si="2"/>
        <v>1461065</v>
      </c>
      <c r="H25" s="10">
        <f t="shared" si="2"/>
        <v>1457307</v>
      </c>
      <c r="I25" s="10">
        <f t="shared" si="2"/>
        <v>747249</v>
      </c>
      <c r="J25" s="10">
        <f t="shared" si="2"/>
        <v>801792</v>
      </c>
      <c r="K25" s="21">
        <f t="shared" si="2"/>
        <v>681981</v>
      </c>
      <c r="L25" s="4"/>
    </row>
    <row r="26" spans="1:12" s="5" customFormat="1" ht="36">
      <c r="A26" s="32"/>
      <c r="B26" s="38" t="s">
        <v>30</v>
      </c>
      <c r="C26" s="11">
        <v>344679</v>
      </c>
      <c r="D26" s="13"/>
      <c r="E26" s="14">
        <v>82542</v>
      </c>
      <c r="F26" s="14">
        <v>51402</v>
      </c>
      <c r="G26" s="14">
        <v>59280</v>
      </c>
      <c r="H26" s="14">
        <v>65659</v>
      </c>
      <c r="I26" s="14">
        <v>30766</v>
      </c>
      <c r="J26" s="14">
        <v>31517</v>
      </c>
      <c r="K26" s="23">
        <v>23513</v>
      </c>
      <c r="L26" s="4"/>
    </row>
    <row r="27" spans="1:12" ht="13.5" thickBot="1">
      <c r="A27" s="33"/>
      <c r="B27" s="41" t="s">
        <v>27</v>
      </c>
      <c r="C27" s="43">
        <f>SUM(C25,C26)</f>
        <v>9684380</v>
      </c>
      <c r="D27" s="34">
        <f t="shared" ref="D27:K27" si="3">SUM(D25,D26)</f>
        <v>1604380</v>
      </c>
      <c r="E27" s="24">
        <f t="shared" si="3"/>
        <v>1691107</v>
      </c>
      <c r="F27" s="24">
        <f t="shared" si="3"/>
        <v>1028764</v>
      </c>
      <c r="G27" s="24">
        <f t="shared" si="3"/>
        <v>1520345</v>
      </c>
      <c r="H27" s="24">
        <f t="shared" si="3"/>
        <v>1522966</v>
      </c>
      <c r="I27" s="24">
        <f t="shared" si="3"/>
        <v>778015</v>
      </c>
      <c r="J27" s="24">
        <f t="shared" si="3"/>
        <v>833309</v>
      </c>
      <c r="K27" s="25">
        <f t="shared" si="3"/>
        <v>705494</v>
      </c>
      <c r="L27" s="4"/>
    </row>
    <row r="28" spans="1:12">
      <c r="C28" s="15"/>
      <c r="D28" s="16">
        <f>[1]см2016!$G$29</f>
        <v>1604380.0614</v>
      </c>
      <c r="E28" s="16">
        <f>[1]см2016!$H$29</f>
        <v>1608565.8292</v>
      </c>
      <c r="F28" s="16">
        <f>[1]см2016!$I$29</f>
        <v>977360.8162</v>
      </c>
      <c r="G28" s="16">
        <f>[1]см2016!$J$29</f>
        <v>1461064.0266</v>
      </c>
      <c r="H28" s="16">
        <f>[1]см2016!$K$29</f>
        <v>1457306.8041999999</v>
      </c>
      <c r="I28" s="16">
        <f>[1]см2016!$L$29</f>
        <v>747249.179</v>
      </c>
      <c r="J28" s="16">
        <f>[1]см2016!$M$29</f>
        <v>801792.76980000001</v>
      </c>
      <c r="K28" s="16">
        <f>[1]см2016!$N$29</f>
        <v>681981.76500000001</v>
      </c>
    </row>
    <row r="29" spans="1:12">
      <c r="B29" s="17"/>
      <c r="C29" s="15" t="e">
        <f>SUM(#REF!)</f>
        <v>#REF!</v>
      </c>
      <c r="D29" s="18"/>
      <c r="E29" s="18"/>
      <c r="F29" s="18"/>
      <c r="G29" s="18"/>
      <c r="H29" s="18"/>
      <c r="I29" s="18"/>
      <c r="J29" s="18"/>
      <c r="K29" s="18"/>
    </row>
    <row r="30" spans="1:12">
      <c r="B30" s="17"/>
      <c r="C30" s="15"/>
      <c r="D30" s="15">
        <f t="shared" ref="D30:K30" si="4">D11+D13</f>
        <v>39617</v>
      </c>
      <c r="E30" s="15">
        <f t="shared" si="4"/>
        <v>326497</v>
      </c>
      <c r="F30" s="15">
        <f t="shared" si="4"/>
        <v>200586</v>
      </c>
      <c r="G30" s="15">
        <f t="shared" si="4"/>
        <v>264951</v>
      </c>
      <c r="H30" s="15">
        <f t="shared" si="4"/>
        <v>263205</v>
      </c>
      <c r="I30" s="15">
        <f t="shared" si="4"/>
        <v>139312</v>
      </c>
      <c r="J30" s="15">
        <f t="shared" si="4"/>
        <v>148915</v>
      </c>
      <c r="K30" s="15">
        <f t="shared" si="4"/>
        <v>117923</v>
      </c>
    </row>
    <row r="31" spans="1:12">
      <c r="C31" s="18">
        <v>0.03</v>
      </c>
      <c r="D31" s="18">
        <f>D11*C31</f>
        <v>275.01</v>
      </c>
      <c r="E31" s="18">
        <f>E11*C31</f>
        <v>9362.91</v>
      </c>
      <c r="F31" s="18">
        <f>F11*C31</f>
        <v>5591.58</v>
      </c>
      <c r="G31" s="18">
        <f>G11*C31</f>
        <v>7516.53</v>
      </c>
      <c r="H31" s="18">
        <f>H11*C31</f>
        <v>7464.15</v>
      </c>
      <c r="I31" s="18">
        <f>I11*C31</f>
        <v>3771.3599999999997</v>
      </c>
      <c r="J31" s="18">
        <f>J11*C31</f>
        <v>4059.45</v>
      </c>
      <c r="K31" s="18">
        <f>K11*C31</f>
        <v>3129.69</v>
      </c>
    </row>
    <row r="32" spans="1:12">
      <c r="C32" s="15">
        <v>344679</v>
      </c>
      <c r="D32" s="15"/>
      <c r="E32" s="15">
        <v>82542</v>
      </c>
      <c r="F32" s="15">
        <v>51402</v>
      </c>
      <c r="G32" s="15">
        <v>59280</v>
      </c>
      <c r="H32" s="15">
        <v>65659</v>
      </c>
      <c r="I32" s="15">
        <v>30766</v>
      </c>
      <c r="J32" s="15">
        <v>31517</v>
      </c>
      <c r="K32" s="15">
        <v>23513</v>
      </c>
    </row>
    <row r="33" spans="3:11">
      <c r="C33" s="18">
        <v>3.0000000000000001E-3</v>
      </c>
      <c r="D33" s="18">
        <f>D30*C33</f>
        <v>118.851</v>
      </c>
      <c r="E33" s="18">
        <f>E30*C33</f>
        <v>979.49099999999999</v>
      </c>
      <c r="F33" s="18">
        <f>F30*C33</f>
        <v>601.75800000000004</v>
      </c>
      <c r="G33" s="18">
        <f>G30*C33</f>
        <v>794.85300000000007</v>
      </c>
      <c r="H33" s="18">
        <f>H30*C33</f>
        <v>789.61500000000001</v>
      </c>
      <c r="I33" s="18">
        <f>I30*C33</f>
        <v>417.93600000000004</v>
      </c>
      <c r="J33" s="18">
        <f>J30*C33</f>
        <v>446.745</v>
      </c>
      <c r="K33" s="18">
        <f>K30*C33</f>
        <v>353.76900000000001</v>
      </c>
    </row>
    <row r="34" spans="3:11">
      <c r="C34" s="18">
        <v>0.01</v>
      </c>
      <c r="D34" s="18">
        <f>D30*C34</f>
        <v>396.17</v>
      </c>
      <c r="E34" s="18">
        <f>E30*C34</f>
        <v>3264.9700000000003</v>
      </c>
      <c r="F34" s="18">
        <f>F30*C34</f>
        <v>2005.8600000000001</v>
      </c>
      <c r="G34" s="18">
        <f>G30*C34</f>
        <v>2649.51</v>
      </c>
      <c r="H34" s="18">
        <f>H30*C34</f>
        <v>2632.05</v>
      </c>
      <c r="I34" s="18">
        <f>I30*C34</f>
        <v>1393.1200000000001</v>
      </c>
      <c r="J34" s="18">
        <f>J30*C34</f>
        <v>1489.15</v>
      </c>
      <c r="K34" s="18">
        <f>K30*C34</f>
        <v>1179.23</v>
      </c>
    </row>
    <row r="35" spans="3:11">
      <c r="C35" s="18"/>
      <c r="D35" s="18"/>
      <c r="E35" s="18"/>
      <c r="F35" s="18"/>
      <c r="G35" s="18"/>
      <c r="H35" s="18"/>
      <c r="I35" s="18"/>
      <c r="J35" s="18"/>
      <c r="K35" s="18"/>
    </row>
    <row r="36" spans="3:11">
      <c r="C36" s="18"/>
      <c r="D36" s="18">
        <f>D31+D32+D33+D34</f>
        <v>790.03099999999995</v>
      </c>
      <c r="E36" s="18">
        <f t="shared" ref="E36:K36" si="5">E31+E32+E33+E34</f>
        <v>96149.370999999999</v>
      </c>
      <c r="F36" s="18">
        <f t="shared" si="5"/>
        <v>59601.198000000004</v>
      </c>
      <c r="G36" s="18">
        <f t="shared" si="5"/>
        <v>70240.892999999996</v>
      </c>
      <c r="H36" s="18">
        <f t="shared" si="5"/>
        <v>76544.815000000002</v>
      </c>
      <c r="I36" s="18">
        <f t="shared" si="5"/>
        <v>36348.416000000005</v>
      </c>
      <c r="J36" s="18">
        <f t="shared" si="5"/>
        <v>37512.345000000001</v>
      </c>
      <c r="K36" s="18">
        <f t="shared" si="5"/>
        <v>28175.688999999998</v>
      </c>
    </row>
  </sheetData>
  <mergeCells count="7">
    <mergeCell ref="E2:K2"/>
    <mergeCell ref="A6:K6"/>
    <mergeCell ref="A7:A8"/>
    <mergeCell ref="B7:B8"/>
    <mergeCell ref="C7:C8"/>
    <mergeCell ref="D7:K7"/>
    <mergeCell ref="E3:K3"/>
  </mergeCells>
  <phoneticPr fontId="12" type="noConversion"/>
  <pageMargins left="0" right="0.31496062992125984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honeticPr fontId="12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 людям 1 (3)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2016-12-15T08:27:01Z</cp:lastPrinted>
  <dcterms:created xsi:type="dcterms:W3CDTF">2006-09-28T05:33:49Z</dcterms:created>
  <dcterms:modified xsi:type="dcterms:W3CDTF">2016-12-16T08:02:39Z</dcterms:modified>
</cp:coreProperties>
</file>